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grupoentel-my.sharepoint.com/personal/maraya_entel_cl/Documents/Marco/Directorio/"/>
    </mc:Choice>
  </mc:AlternateContent>
  <xr:revisionPtr revIDLastSave="36" documentId="8_{3AB924B2-F2DC-4039-890A-DB9B86B3FE84}" xr6:coauthVersionLast="47" xr6:coauthVersionMax="47" xr10:uidLastSave="{89C91821-314A-4A56-9931-81B9499EC96B}"/>
  <bookViews>
    <workbookView xWindow="-110" yWindow="-110" windowWidth="19420" windowHeight="11020" activeTab="3" xr2:uid="{6BF8C6A3-5273-4218-A71D-5BC88EF3BD5A}"/>
  </bookViews>
  <sheets>
    <sheet name="Filiales Servicios" sheetId="9" r:id="rId1"/>
    <sheet name="Filiales OP.Financ" sheetId="5" r:id="rId2"/>
    <sheet name="3eros Relacionados" sheetId="11" r:id="rId3"/>
    <sheet name="3eros No Relevantes" sheetId="12" r:id="rId4"/>
    <sheet name="Reaj- int" sheetId="13" state="hidden" r:id="rId5"/>
  </sheets>
  <externalReferences>
    <externalReference r:id="rId6"/>
  </externalReferences>
  <definedNames>
    <definedName name="_xlnm._FilterDatabase" localSheetId="2" hidden="1">'3eros Relacionados'!$D$6:$P$7</definedName>
    <definedName name="_xlnm._FilterDatabase" localSheetId="1" hidden="1">'Filiales OP.Financ'!$D$8:$M$8</definedName>
    <definedName name="_xlnm._FilterDatabase" localSheetId="0" hidden="1">'Filiales Servicios'!$D$8:$M$41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9" l="1"/>
  <c r="H2" i="13"/>
  <c r="G2" i="13" s="1"/>
  <c r="L2" i="13"/>
  <c r="AB23" i="13"/>
  <c r="W17" i="13"/>
  <c r="L16" i="13"/>
  <c r="K16" i="13"/>
  <c r="J16" i="13"/>
  <c r="I16" i="13"/>
  <c r="H16" i="13"/>
  <c r="G16" i="13" s="1"/>
  <c r="F16" i="13"/>
  <c r="O16" i="13" s="1"/>
  <c r="AG22" i="13"/>
  <c r="O15" i="13"/>
  <c r="L15" i="13"/>
  <c r="K15" i="13"/>
  <c r="J15" i="13"/>
  <c r="I15" i="13"/>
  <c r="H15" i="13"/>
  <c r="G15" i="13" s="1"/>
  <c r="O14" i="13"/>
  <c r="L14" i="13"/>
  <c r="K14" i="13"/>
  <c r="J14" i="13"/>
  <c r="I14" i="13"/>
  <c r="H14" i="13"/>
  <c r="G14" i="13" s="1"/>
  <c r="O13" i="13"/>
  <c r="L13" i="13"/>
  <c r="K13" i="13"/>
  <c r="J13" i="13"/>
  <c r="I13" i="13"/>
  <c r="H13" i="13"/>
  <c r="G13" i="13" s="1"/>
  <c r="O12" i="13"/>
  <c r="L12" i="13"/>
  <c r="K12" i="13"/>
  <c r="J12" i="13"/>
  <c r="I12" i="13"/>
  <c r="H12" i="13"/>
  <c r="G12" i="13" s="1"/>
  <c r="O11" i="13"/>
  <c r="L11" i="13"/>
  <c r="K11" i="13"/>
  <c r="J11" i="13"/>
  <c r="I11" i="13"/>
  <c r="H11" i="13"/>
  <c r="G11" i="13" s="1"/>
  <c r="O10" i="13"/>
  <c r="L10" i="13"/>
  <c r="K10" i="13"/>
  <c r="J10" i="13"/>
  <c r="I10" i="13"/>
  <c r="H10" i="13"/>
  <c r="G10" i="13" s="1"/>
  <c r="O9" i="13"/>
  <c r="L9" i="13"/>
  <c r="K9" i="13"/>
  <c r="J9" i="13"/>
  <c r="I9" i="13"/>
  <c r="H9" i="13"/>
  <c r="G9" i="13" s="1"/>
  <c r="L8" i="13"/>
  <c r="K8" i="13"/>
  <c r="J8" i="13"/>
  <c r="I8" i="13"/>
  <c r="H8" i="13"/>
  <c r="G8" i="13" s="1"/>
  <c r="F8" i="13"/>
  <c r="O8" i="13" s="1"/>
  <c r="L7" i="13"/>
  <c r="K7" i="13"/>
  <c r="J7" i="13"/>
  <c r="I7" i="13"/>
  <c r="H7" i="13"/>
  <c r="G7" i="13" s="1"/>
  <c r="F7" i="13"/>
  <c r="O7" i="13" s="1"/>
  <c r="O6" i="13"/>
  <c r="L6" i="13"/>
  <c r="J6" i="13"/>
  <c r="I6" i="13"/>
  <c r="H6" i="13"/>
  <c r="G6" i="13" s="1"/>
  <c r="L5" i="13"/>
  <c r="K5" i="13"/>
  <c r="J5" i="13"/>
  <c r="I5" i="13"/>
  <c r="H5" i="13"/>
  <c r="G5" i="13" s="1"/>
  <c r="F5" i="13"/>
  <c r="O5" i="13" s="1"/>
  <c r="O4" i="13"/>
  <c r="L4" i="13"/>
  <c r="K4" i="13"/>
  <c r="J4" i="13"/>
  <c r="I4" i="13"/>
  <c r="H4" i="13"/>
  <c r="G4" i="13" s="1"/>
  <c r="L3" i="13"/>
  <c r="K3" i="13"/>
  <c r="J3" i="13"/>
  <c r="I3" i="13"/>
  <c r="H3" i="13"/>
  <c r="G3" i="13" s="1"/>
  <c r="F3" i="13"/>
  <c r="O3" i="13" s="1"/>
  <c r="K2" i="13"/>
  <c r="J2" i="13"/>
  <c r="I2" i="13"/>
  <c r="F2" i="13"/>
  <c r="O2" i="13" s="1"/>
  <c r="M2" i="13" l="1"/>
  <c r="M12" i="13"/>
  <c r="H23" i="13"/>
  <c r="M11" i="13"/>
  <c r="M4" i="13"/>
  <c r="J23" i="13"/>
  <c r="M5" i="13"/>
  <c r="M8" i="13"/>
  <c r="M15" i="13"/>
  <c r="M7" i="13"/>
  <c r="I23" i="13"/>
  <c r="M3" i="13"/>
  <c r="M9" i="13"/>
  <c r="M16" i="13"/>
  <c r="M14" i="13"/>
  <c r="M13" i="13"/>
  <c r="M10" i="13"/>
  <c r="K6" i="13"/>
  <c r="M6" i="13" s="1"/>
  <c r="K23" i="13" l="1"/>
  <c r="C3" i="12" l="1"/>
  <c r="C3" i="11"/>
  <c r="C3" i="5"/>
</calcChain>
</file>

<file path=xl/sharedStrings.xml><?xml version="1.0" encoding="utf-8"?>
<sst xmlns="http://schemas.openxmlformats.org/spreadsheetml/2006/main" count="784" uniqueCount="214">
  <si>
    <t>REPORTE DE OPERACIONES CON PARTES RELACIONADAS EN M$</t>
  </si>
  <si>
    <t>FECHA DEL REPORTE</t>
  </si>
  <si>
    <t>TIPO DE OPERACIÓN</t>
  </si>
  <si>
    <t xml:space="preserve">(iii) exeptuadas por LSA 147 inc 2° c) (poseer al menos 95% de la propiedad de la contraparte) </t>
  </si>
  <si>
    <t>SUBTIPO DE OPERACIÓN</t>
  </si>
  <si>
    <t>Servicios Prestados</t>
  </si>
  <si>
    <t>NOMBRE O RAZÓN SOCIAL CONTRAPARTE</t>
  </si>
  <si>
    <t>N° IDENTIFICACIÓN CONTRAPARTE</t>
  </si>
  <si>
    <t>96806980-2</t>
  </si>
  <si>
    <t>CONTRAPARTE</t>
  </si>
  <si>
    <t>TIPO DE RELACION</t>
  </si>
  <si>
    <t>INVOLUCRADO</t>
  </si>
  <si>
    <t>INTERESES</t>
  </si>
  <si>
    <t>PRECIO OPERACIÓN</t>
  </si>
  <si>
    <t>MONEDA OPERACIÓN</t>
  </si>
  <si>
    <t>N ° DE OPERACIONES</t>
  </si>
  <si>
    <t xml:space="preserve">MONTO TOTAL </t>
  </si>
  <si>
    <t>DESCRIPCION DEL LA OPERACIÓN</t>
  </si>
  <si>
    <t>Filial</t>
  </si>
  <si>
    <t>Servicios Recibidos</t>
  </si>
  <si>
    <t xml:space="preserve">(ii) exeptuadas por LSA 147 inc 2° b) (operaciones conforme a política de operaciones  habituales) </t>
  </si>
  <si>
    <t>SMU S.A.</t>
  </si>
  <si>
    <t>76012676-4</t>
  </si>
  <si>
    <t>Director en Comun</t>
  </si>
  <si>
    <t>88272600-2</t>
  </si>
  <si>
    <t>Canje Deuda, Pagos por Cuenta, Traspaso Fondos</t>
  </si>
  <si>
    <t xml:space="preserve">(i) exeptuadas por LSA 147 inc 2° a) (operaciones de monto no relevante) </t>
  </si>
  <si>
    <t>76054844-8</t>
  </si>
  <si>
    <t>76073162-5</t>
  </si>
  <si>
    <t>96563570-K</t>
  </si>
  <si>
    <t>97080000-K</t>
  </si>
  <si>
    <t>99012000-5</t>
  </si>
  <si>
    <t>Altamar Emprendimientos S.A.</t>
  </si>
  <si>
    <t>Sociedad Austral de Chile S.A.</t>
  </si>
  <si>
    <t>Empresa Eléctrica de Aysén S.A.</t>
  </si>
  <si>
    <t>Banco BICE</t>
  </si>
  <si>
    <t>96697410-9</t>
  </si>
  <si>
    <t>96548490-6</t>
  </si>
  <si>
    <t>96652650-5</t>
  </si>
  <si>
    <t>96833480-8</t>
  </si>
  <si>
    <t>79637040-8</t>
  </si>
  <si>
    <t>Entel Telefonia Local S.A.</t>
  </si>
  <si>
    <t>Entel Callcenter S.A.</t>
  </si>
  <si>
    <t>Will S.A.</t>
  </si>
  <si>
    <t>Entel Pcs Telecomunicaciones S.A.</t>
  </si>
  <si>
    <t>96672640-7</t>
  </si>
  <si>
    <t>Entel Servicios Empresariales S.A.</t>
  </si>
  <si>
    <t>0-E</t>
  </si>
  <si>
    <t>Americatel Peru S.A.</t>
  </si>
  <si>
    <t>76942869-0</t>
  </si>
  <si>
    <t>Préstamos Recibidos</t>
  </si>
  <si>
    <t>CLP</t>
  </si>
  <si>
    <t>UF</t>
  </si>
  <si>
    <t xml:space="preserve">(iii) exceptuadas por LSA 147 inc 2° c) (poseer al menos 95% de la propiedad de la contraparte) </t>
  </si>
  <si>
    <t>Entel Perú S.A.</t>
  </si>
  <si>
    <t>USD</t>
  </si>
  <si>
    <t>Micarrier Telecomunicaciones S.A.</t>
  </si>
  <si>
    <t>Transam Comunicaciones S.A.</t>
  </si>
  <si>
    <t>Entel Inversiones Spa.</t>
  </si>
  <si>
    <t>Empresa De Radiocomunicaciones Insta Beep Ltda</t>
  </si>
  <si>
    <t>96561790-6</t>
  </si>
  <si>
    <t>Electricidad</t>
  </si>
  <si>
    <t>Accionista en Común</t>
  </si>
  <si>
    <t>Préstamos Otorgados</t>
  </si>
  <si>
    <t>Cargo Fijo</t>
  </si>
  <si>
    <t>Seguros de Vida Consorcio S.A.</t>
  </si>
  <si>
    <t>Los intereses y reajustes se calculan mensualmente sobre los saldos acumulados al mes anterior, los movimientos del mes pueden afectar la posición neta (cobradora-pagadora) para dichos fines.</t>
  </si>
  <si>
    <t>Cargo de Acceso</t>
  </si>
  <si>
    <t>Discado Directo</t>
  </si>
  <si>
    <t>Servicios Fijos y TI</t>
  </si>
  <si>
    <t>Servicios Profesionales y Administrativos</t>
  </si>
  <si>
    <t>Servicio de Telefonía</t>
  </si>
  <si>
    <t>Arriendo de Infraestructura y Equipos</t>
  </si>
  <si>
    <t>Tráfico y Transporte de Datos</t>
  </si>
  <si>
    <t>Venta de Equipamiento</t>
  </si>
  <si>
    <t>Atención Técnica</t>
  </si>
  <si>
    <t>Construcción y Soporte de Red</t>
  </si>
  <si>
    <t>DESCRIPCION DEL LA OPERACIÓN (I)</t>
  </si>
  <si>
    <t>(I)</t>
  </si>
  <si>
    <t>(II)</t>
  </si>
  <si>
    <t>(III)</t>
  </si>
  <si>
    <t xml:space="preserve">Operaciones prestadas y recibidas por  servicios mensuales </t>
  </si>
  <si>
    <t xml:space="preserve">Promedio mensual de los servicios según su agrupacion </t>
  </si>
  <si>
    <t>PRECIO OPERACIÓN (II)</t>
  </si>
  <si>
    <t>N ° DE OPERACIONES (III)</t>
  </si>
  <si>
    <t>Corresponden a la agrupacion de operaciones de naturaleza comun realizadas en el periodo</t>
  </si>
  <si>
    <t>REAJUSTES E INTERESES (I)</t>
  </si>
  <si>
    <t>CF_1.2.1.10</t>
  </si>
  <si>
    <t>TRX</t>
  </si>
  <si>
    <t>ENTEL SERVICIOS EMPRESARIALES S.A.</t>
  </si>
  <si>
    <t>MCR</t>
  </si>
  <si>
    <t>Reaj_3</t>
  </si>
  <si>
    <t>ENT</t>
  </si>
  <si>
    <t>OI_1.1.1</t>
  </si>
  <si>
    <t xml:space="preserve">Entel </t>
  </si>
  <si>
    <t>CF_1.2.1.1</t>
  </si>
  <si>
    <t>DCb_3</t>
  </si>
  <si>
    <t>CF_1.2.1.11</t>
  </si>
  <si>
    <t>MICARRIER TELECOMUNICACIONES S.A.</t>
  </si>
  <si>
    <t>PCS</t>
  </si>
  <si>
    <t>Reaj_5</t>
  </si>
  <si>
    <t>Instabeep - (Ubicom)</t>
  </si>
  <si>
    <t>OI_1.1.3</t>
  </si>
  <si>
    <t>CF_1.2.1.3</t>
  </si>
  <si>
    <t>DCb_17</t>
  </si>
  <si>
    <t>BVI</t>
  </si>
  <si>
    <t>CF_1.2.1.12</t>
  </si>
  <si>
    <t>ECC</t>
  </si>
  <si>
    <t>STL</t>
  </si>
  <si>
    <t>Reaj_6</t>
  </si>
  <si>
    <t>OI_1.1.20</t>
  </si>
  <si>
    <t>EIT SPA</t>
  </si>
  <si>
    <t>CF_1.2.1.20</t>
  </si>
  <si>
    <t>DCb_4</t>
  </si>
  <si>
    <t>AMT</t>
  </si>
  <si>
    <t>CF_1.2.1.13</t>
  </si>
  <si>
    <t>OI_1.1.13</t>
  </si>
  <si>
    <t>INV</t>
  </si>
  <si>
    <t>ENTEL INVERSIONES SpA.</t>
  </si>
  <si>
    <t>Ubi</t>
  </si>
  <si>
    <t>Reaj_7</t>
  </si>
  <si>
    <t>ECO</t>
  </si>
  <si>
    <t>OI_1.1.4</t>
  </si>
  <si>
    <t>CF_1.2.1.4</t>
  </si>
  <si>
    <t>DCb_5</t>
  </si>
  <si>
    <t>SCP</t>
  </si>
  <si>
    <t>DCb_19</t>
  </si>
  <si>
    <t>CF_1.2.1.16</t>
  </si>
  <si>
    <t>EPE</t>
  </si>
  <si>
    <t>Reaj_8</t>
  </si>
  <si>
    <t>OI_1.1.5</t>
  </si>
  <si>
    <t>CF_1.2.1.5</t>
  </si>
  <si>
    <t>Nextel</t>
  </si>
  <si>
    <t>CF_1.2.1.17</t>
  </si>
  <si>
    <t>TRANSAM S.A.</t>
  </si>
  <si>
    <t>Transam</t>
  </si>
  <si>
    <t>TRANSAM COMUNICACIONES S.A.</t>
  </si>
  <si>
    <t>EPH</t>
  </si>
  <si>
    <t>Reaj_9</t>
  </si>
  <si>
    <t>OI_1.1.6</t>
  </si>
  <si>
    <t>Entel Phone</t>
  </si>
  <si>
    <t>CF_1.2.1.6</t>
  </si>
  <si>
    <t>DCb_24</t>
  </si>
  <si>
    <t>EINT</t>
  </si>
  <si>
    <t>CF_1.2.1.18</t>
  </si>
  <si>
    <t>WILL S.A.</t>
  </si>
  <si>
    <t>WILL</t>
  </si>
  <si>
    <t>ETF</t>
  </si>
  <si>
    <t>Reaj_10</t>
  </si>
  <si>
    <t>OI_1.1.7</t>
  </si>
  <si>
    <t>Entelfónica</t>
  </si>
  <si>
    <t>CF_1.2.1.7</t>
  </si>
  <si>
    <t>DCb_22</t>
  </si>
  <si>
    <t>DNET Peru</t>
  </si>
  <si>
    <t>Entel Internacinal</t>
  </si>
  <si>
    <t>Entel Internacional Spa.</t>
  </si>
  <si>
    <t>ESE</t>
  </si>
  <si>
    <t>Reaj_11</t>
  </si>
  <si>
    <t>OI_1.1.8</t>
  </si>
  <si>
    <t>Call Center del Perú</t>
  </si>
  <si>
    <t>CF_1.2.1.8</t>
  </si>
  <si>
    <t>Reaj_12</t>
  </si>
  <si>
    <t>OI_1.1.9</t>
  </si>
  <si>
    <t>Satel</t>
  </si>
  <si>
    <t>CF_1.2.1.9</t>
  </si>
  <si>
    <t>Reaj_13</t>
  </si>
  <si>
    <t>OI_1.1.10</t>
  </si>
  <si>
    <t>Transaxion</t>
  </si>
  <si>
    <t>SCC</t>
  </si>
  <si>
    <t>Reaj_14</t>
  </si>
  <si>
    <t>OI_1.1.11</t>
  </si>
  <si>
    <t>Micarrier</t>
  </si>
  <si>
    <t>Reaj_19</t>
  </si>
  <si>
    <t>OI_1.1.12</t>
  </si>
  <si>
    <t>E. Call Center</t>
  </si>
  <si>
    <t>Reaj_20</t>
  </si>
  <si>
    <t>E. Inversiones</t>
  </si>
  <si>
    <t>AMP</t>
  </si>
  <si>
    <t>Reaj_22</t>
  </si>
  <si>
    <t>OI_1.1.16</t>
  </si>
  <si>
    <t>Nextel S.A.</t>
  </si>
  <si>
    <t>UBI</t>
  </si>
  <si>
    <t>EMPRESA DE RADIOCOMUNICACIONES INSTA BEEP LTDA</t>
  </si>
  <si>
    <t>SCCP</t>
  </si>
  <si>
    <t>OI_1.1.14</t>
  </si>
  <si>
    <t>Americatel Perú</t>
  </si>
  <si>
    <t>CF_1.2.1.14</t>
  </si>
  <si>
    <t>OI_1.1.15</t>
  </si>
  <si>
    <t>Entel-B.V.I.</t>
  </si>
  <si>
    <t>CF_1.2.1.15</t>
  </si>
  <si>
    <t>Bvi</t>
  </si>
  <si>
    <t>OI_1.1.17</t>
  </si>
  <si>
    <t>Transam S.A.</t>
  </si>
  <si>
    <t>Will</t>
  </si>
  <si>
    <t>NEXTEL</t>
  </si>
  <si>
    <t>OI_1.1.18</t>
  </si>
  <si>
    <t>DNET</t>
  </si>
  <si>
    <t>OI_1.1.19</t>
  </si>
  <si>
    <t xml:space="preserve">Servicios Recibidos </t>
  </si>
  <si>
    <t>Empresa Eléctrica de la Frontera S.A.</t>
  </si>
  <si>
    <t>76073164-1</t>
  </si>
  <si>
    <t>Comercial Arroba SPA</t>
  </si>
  <si>
    <t>76369761-4</t>
  </si>
  <si>
    <t>Travel Security S.A.</t>
  </si>
  <si>
    <t>Servicio Traslado</t>
  </si>
  <si>
    <t>Bice Vida Compania De Seguros S A</t>
  </si>
  <si>
    <t>Ene26 - Jun26</t>
  </si>
  <si>
    <t>85633900-9</t>
  </si>
  <si>
    <t>96656410-5</t>
  </si>
  <si>
    <t>Guacolda Energia SpA</t>
  </si>
  <si>
    <t>76418918-3</t>
  </si>
  <si>
    <t>Banco Consorcio</t>
  </si>
  <si>
    <t>99500410-0</t>
  </si>
  <si>
    <t xml:space="preserve">REAJUSTES E INTERESES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</si>
</sst>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6" x14ac:knownFonts="1">
    <font>
      <sz val="11"/>
      <color theme="1"/>
      <name val="Aptos Narrow"/>
      <family val="2"/>
      <scheme val="minor"/>
    </font>
    <font>
      <b/>
      <sz val="9"/>
      <color theme="1"/>
      <name val="Book Antiqua"/>
      <family val="1"/>
    </font>
    <font>
      <sz val="9"/>
      <color theme="1"/>
      <name val="Book Antiqua"/>
      <family val="1"/>
    </font>
    <font>
      <sz val="8"/>
      <color theme="1"/>
      <name val="Book Antiqua"/>
      <family val="1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Book Antiqua"/>
      <family val="1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color rgb="FFFF0000"/>
      <name val="Book Antiqua"/>
      <family val="1"/>
    </font>
    <font>
      <sz val="8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1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17" fontId="2" fillId="0" borderId="0" xfId="0" applyNumberFormat="1" applyFont="1" applyAlignment="1">
      <alignment horizontal="center"/>
    </xf>
    <xf numFmtId="41" fontId="3" fillId="0" borderId="0" xfId="0" applyNumberFormat="1" applyFont="1"/>
    <xf numFmtId="41" fontId="3" fillId="0" borderId="0" xfId="1" applyFont="1" applyAlignment="1">
      <alignment horizontal="center" vertical="center" wrapText="1"/>
    </xf>
    <xf numFmtId="41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1" fontId="3" fillId="0" borderId="0" xfId="1" applyFont="1" applyFill="1" applyAlignment="1">
      <alignment horizontal="center" vertical="center" wrapText="1"/>
    </xf>
    <xf numFmtId="0" fontId="22" fillId="0" borderId="0" xfId="0" applyFont="1"/>
    <xf numFmtId="41" fontId="0" fillId="0" borderId="0" xfId="1" applyFont="1"/>
    <xf numFmtId="0" fontId="23" fillId="0" borderId="0" xfId="0" applyFont="1" applyAlignment="1">
      <alignment horizontal="left"/>
    </xf>
    <xf numFmtId="37" fontId="23" fillId="0" borderId="0" xfId="0" applyNumberFormat="1" applyFont="1" applyAlignment="1">
      <alignment horizontal="right" indent="3"/>
    </xf>
    <xf numFmtId="0" fontId="0" fillId="0" borderId="0" xfId="0" applyAlignment="1">
      <alignment horizontal="left"/>
    </xf>
    <xf numFmtId="41" fontId="0" fillId="0" borderId="0" xfId="1" applyFont="1" applyAlignment="1">
      <alignment horizontal="left"/>
    </xf>
    <xf numFmtId="41" fontId="3" fillId="0" borderId="0" xfId="1" applyFont="1" applyFill="1" applyAlignment="1">
      <alignment horizontal="center" vertical="center"/>
    </xf>
    <xf numFmtId="41" fontId="3" fillId="0" borderId="0" xfId="1" applyFont="1" applyFill="1" applyAlignment="1">
      <alignment vertical="center"/>
    </xf>
    <xf numFmtId="0" fontId="0" fillId="2" borderId="0" xfId="0" applyFill="1"/>
    <xf numFmtId="0" fontId="22" fillId="2" borderId="0" xfId="0" applyFont="1" applyFill="1"/>
    <xf numFmtId="41" fontId="22" fillId="2" borderId="0" xfId="1" applyFont="1" applyFill="1"/>
    <xf numFmtId="41" fontId="0" fillId="2" borderId="0" xfId="1" applyFont="1" applyFill="1"/>
    <xf numFmtId="0" fontId="2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1" fontId="0" fillId="2" borderId="0" xfId="0" applyNumberFormat="1" applyFill="1"/>
    <xf numFmtId="37" fontId="23" fillId="2" borderId="0" xfId="0" applyNumberFormat="1" applyFont="1" applyFill="1" applyAlignment="1">
      <alignment horizontal="right" indent="3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41" fontId="0" fillId="34" borderId="0" xfId="1" applyFont="1" applyFill="1"/>
    <xf numFmtId="41" fontId="24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dmortiz_entel_cl/Documents/Sub_Contabilidad/Vinculadas/Propuesta/ROPR_Dic24.xlsx" TargetMode="External"/><Relationship Id="rId2" Type="http://schemas.openxmlformats.org/officeDocument/2006/relationships/externalLinkPath" Target="https://grupoentel-my.sharepoint.com/personal/dmortiz_entel_cl/Documents/Sub_Contabilidad/Vinculadas/Propuesta/ROPR_Dic24.xlsx" TargetMode="External"/><Relationship Id="rId1" Type="http://schemas.openxmlformats.org/officeDocument/2006/relationships/externalLinkPath" Target="/personal/dmortiz_entel_cl/Documents/Sub_Contabilidad/Vinculadas/Propuesta/ROPR_Dic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_SPSR"/>
      <sheetName val="F_OF"/>
      <sheetName val="RD_AC_SPSR"/>
      <sheetName val="NR"/>
      <sheetName val="Datos"/>
      <sheetName val="Reaj- int"/>
    </sheetNames>
    <sheetDataSet>
      <sheetData sheetId="0"/>
      <sheetData sheetId="1">
        <row r="1">
          <cell r="F1"/>
        </row>
        <row r="2">
          <cell r="F2"/>
        </row>
        <row r="3">
          <cell r="F3"/>
        </row>
        <row r="4">
          <cell r="F4"/>
        </row>
        <row r="5">
          <cell r="F5"/>
        </row>
        <row r="6">
          <cell r="F6" t="str">
            <v>NOMBRE O RAZÓN SOCIAL CONTRAPARTE</v>
          </cell>
        </row>
        <row r="7">
          <cell r="F7"/>
        </row>
        <row r="8">
          <cell r="F8"/>
        </row>
        <row r="9">
          <cell r="F9" t="str">
            <v>Entel Servicios Empresariales S.A.</v>
          </cell>
        </row>
        <row r="10">
          <cell r="F10" t="str">
            <v>Micarrier Telecomunicaciones S.A.</v>
          </cell>
        </row>
        <row r="11">
          <cell r="F11" t="str">
            <v>Entel Callcenter S.A.</v>
          </cell>
        </row>
        <row r="12">
          <cell r="F12" t="str">
            <v>Entel Inversiones Spa.</v>
          </cell>
        </row>
        <row r="13">
          <cell r="F13" t="str">
            <v>Entel Perú S.A.</v>
          </cell>
        </row>
        <row r="14">
          <cell r="F14" t="str">
            <v>Transam Comunicaciones S.A.</v>
          </cell>
        </row>
        <row r="15">
          <cell r="F15" t="str">
            <v>Will S.A.</v>
          </cell>
        </row>
        <row r="16">
          <cell r="F16" t="str">
            <v>Entel Internacional Spa.</v>
          </cell>
        </row>
        <row r="17">
          <cell r="F17" t="str">
            <v>Entel Pcs Telecomunicaciones S.A.</v>
          </cell>
        </row>
        <row r="18">
          <cell r="F18" t="str">
            <v>Entel Telefonia Local S.A.</v>
          </cell>
        </row>
        <row r="19">
          <cell r="F19" t="str">
            <v>Americatel Peru S.A.</v>
          </cell>
        </row>
        <row r="20">
          <cell r="F20" t="str">
            <v>Entel Servicios Empresariales S.A.</v>
          </cell>
        </row>
        <row r="21">
          <cell r="F21" t="str">
            <v>Empresa De Radiocomunicaciones Insta Beep Ltda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65D0-4D2F-4891-B6FD-5BB6FB53D918}">
  <sheetPr>
    <tabColor rgb="FF92D050"/>
  </sheetPr>
  <dimension ref="A1:M47"/>
  <sheetViews>
    <sheetView topLeftCell="A3" zoomScale="80" zoomScaleNormal="80" workbookViewId="0">
      <pane ySplit="7" topLeftCell="A10" activePane="bottomLeft" state="frozen"/>
      <selection activeCell="C3" sqref="C3"/>
      <selection pane="bottomLeft" activeCell="B4" sqref="B4:C4"/>
    </sheetView>
  </sheetViews>
  <sheetFormatPr baseColWidth="10" defaultColWidth="10.7265625" defaultRowHeight="14.5" x14ac:dyDescent="0.35"/>
  <cols>
    <col min="1" max="1" width="2.54296875" customWidth="1"/>
    <col min="2" max="2" width="17.7265625" customWidth="1"/>
    <col min="3" max="3" width="39.7265625" customWidth="1"/>
    <col min="4" max="4" width="16.26953125" customWidth="1"/>
    <col min="5" max="5" width="29.26953125" bestFit="1" customWidth="1"/>
    <col min="6" max="6" width="27.26953125" customWidth="1"/>
    <col min="7" max="7" width="14.7265625" customWidth="1"/>
    <col min="8" max="8" width="16.7265625" bestFit="1" customWidth="1"/>
    <col min="9" max="9" width="13.54296875" customWidth="1"/>
    <col min="10" max="10" width="11.7265625" customWidth="1"/>
    <col min="13" max="13" width="12.26953125" customWidth="1"/>
    <col min="14" max="14" width="2.7265625" customWidth="1"/>
    <col min="15" max="15" width="12.26953125" bestFit="1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35" t="s">
        <v>0</v>
      </c>
      <c r="C2" s="35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33"/>
      <c r="C3" s="33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35" t="s">
        <v>0</v>
      </c>
      <c r="C4" s="35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5">
      <c r="A5" s="1"/>
      <c r="B5" s="1" t="s">
        <v>1</v>
      </c>
      <c r="C5" s="6" t="s">
        <v>206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5">
      <c r="A6" s="1"/>
      <c r="B6" s="36" t="s">
        <v>2</v>
      </c>
      <c r="C6" s="37" t="s">
        <v>53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1.65" customHeight="1" x14ac:dyDescent="0.35">
      <c r="A7" s="1"/>
      <c r="B7" s="36"/>
      <c r="C7" s="37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1.65" customHeight="1" x14ac:dyDescent="0.35">
      <c r="A8" s="1"/>
      <c r="B8" s="1"/>
      <c r="D8" s="34" t="s">
        <v>4</v>
      </c>
      <c r="E8" s="34" t="s">
        <v>77</v>
      </c>
      <c r="F8" s="34" t="s">
        <v>6</v>
      </c>
      <c r="G8" s="34" t="s">
        <v>7</v>
      </c>
      <c r="H8" s="34" t="s">
        <v>10</v>
      </c>
      <c r="I8" s="34" t="s">
        <v>16</v>
      </c>
      <c r="J8" s="34" t="s">
        <v>213</v>
      </c>
      <c r="K8" s="34" t="s">
        <v>83</v>
      </c>
      <c r="L8" s="34" t="s">
        <v>14</v>
      </c>
      <c r="M8" s="34" t="s">
        <v>84</v>
      </c>
    </row>
    <row r="9" spans="1:13" x14ac:dyDescent="0.35">
      <c r="A9" s="1"/>
      <c r="B9" s="1"/>
      <c r="D9" s="34"/>
      <c r="E9" s="34"/>
      <c r="F9" s="34"/>
      <c r="G9" s="34" t="s">
        <v>9</v>
      </c>
      <c r="H9" s="34"/>
      <c r="I9" s="34" t="s">
        <v>11</v>
      </c>
      <c r="J9" s="34" t="s">
        <v>12</v>
      </c>
      <c r="K9" s="34"/>
      <c r="L9" s="34"/>
      <c r="M9" s="34"/>
    </row>
    <row r="10" spans="1:13" x14ac:dyDescent="0.35">
      <c r="A10" s="1"/>
      <c r="B10" s="1"/>
      <c r="D10" s="2" t="s">
        <v>5</v>
      </c>
      <c r="E10" s="5" t="s">
        <v>69</v>
      </c>
      <c r="F10" s="2" t="s">
        <v>48</v>
      </c>
      <c r="G10" s="2" t="s">
        <v>47</v>
      </c>
      <c r="H10" s="3" t="s">
        <v>18</v>
      </c>
      <c r="I10" s="8">
        <v>70698</v>
      </c>
      <c r="J10" s="8">
        <v>-5531</v>
      </c>
      <c r="K10" s="8">
        <v>11783</v>
      </c>
      <c r="L10" s="2" t="s">
        <v>55</v>
      </c>
      <c r="M10" s="8">
        <v>6</v>
      </c>
    </row>
    <row r="11" spans="1:13" x14ac:dyDescent="0.35">
      <c r="D11" s="2" t="s">
        <v>198</v>
      </c>
      <c r="E11" s="5" t="s">
        <v>72</v>
      </c>
      <c r="F11" s="2" t="s">
        <v>48</v>
      </c>
      <c r="G11" s="2" t="s">
        <v>47</v>
      </c>
      <c r="H11" s="3" t="s">
        <v>18</v>
      </c>
      <c r="I11" s="8">
        <v>36</v>
      </c>
      <c r="J11" s="8">
        <v>0</v>
      </c>
      <c r="K11" s="8">
        <v>6</v>
      </c>
      <c r="L11" s="3" t="s">
        <v>55</v>
      </c>
      <c r="M11" s="8">
        <v>6</v>
      </c>
    </row>
    <row r="12" spans="1:13" x14ac:dyDescent="0.35">
      <c r="D12" s="2" t="s">
        <v>198</v>
      </c>
      <c r="E12" s="5" t="s">
        <v>73</v>
      </c>
      <c r="F12" s="2" t="s">
        <v>48</v>
      </c>
      <c r="G12" s="2" t="s">
        <v>47</v>
      </c>
      <c r="H12" s="3" t="s">
        <v>18</v>
      </c>
      <c r="I12" s="8">
        <v>35715</v>
      </c>
      <c r="J12" s="8">
        <v>0</v>
      </c>
      <c r="K12" s="8">
        <v>5953</v>
      </c>
      <c r="L12" s="3" t="s">
        <v>55</v>
      </c>
      <c r="M12" s="8">
        <v>6</v>
      </c>
    </row>
    <row r="13" spans="1:13" x14ac:dyDescent="0.35">
      <c r="D13" s="2" t="s">
        <v>5</v>
      </c>
      <c r="E13" s="5" t="s">
        <v>67</v>
      </c>
      <c r="F13" s="2" t="s">
        <v>42</v>
      </c>
      <c r="G13" s="2" t="s">
        <v>29</v>
      </c>
      <c r="H13" s="3" t="s">
        <v>18</v>
      </c>
      <c r="I13" s="8">
        <v>55270</v>
      </c>
      <c r="J13" s="8">
        <v>0</v>
      </c>
      <c r="K13" s="8">
        <v>9212</v>
      </c>
      <c r="L13" s="3" t="s">
        <v>51</v>
      </c>
      <c r="M13" s="8">
        <v>6</v>
      </c>
    </row>
    <row r="14" spans="1:13" x14ac:dyDescent="0.35">
      <c r="D14" s="2" t="s">
        <v>5</v>
      </c>
      <c r="E14" s="5" t="s">
        <v>64</v>
      </c>
      <c r="F14" s="2" t="s">
        <v>42</v>
      </c>
      <c r="G14" s="2" t="s">
        <v>29</v>
      </c>
      <c r="H14" s="3" t="s">
        <v>18</v>
      </c>
      <c r="I14" s="8">
        <v>89078</v>
      </c>
      <c r="J14" s="8">
        <v>0</v>
      </c>
      <c r="K14" s="8">
        <v>14846</v>
      </c>
      <c r="L14" s="3" t="s">
        <v>51</v>
      </c>
      <c r="M14" s="8">
        <v>6</v>
      </c>
    </row>
    <row r="15" spans="1:13" x14ac:dyDescent="0.35">
      <c r="D15" s="2" t="s">
        <v>5</v>
      </c>
      <c r="E15" s="5" t="s">
        <v>68</v>
      </c>
      <c r="F15" s="2" t="s">
        <v>42</v>
      </c>
      <c r="G15" s="2" t="s">
        <v>29</v>
      </c>
      <c r="H15" s="3" t="s">
        <v>18</v>
      </c>
      <c r="I15" s="8">
        <v>168</v>
      </c>
      <c r="J15" s="8">
        <v>0</v>
      </c>
      <c r="K15" s="8">
        <v>28</v>
      </c>
      <c r="L15" s="3" t="s">
        <v>51</v>
      </c>
      <c r="M15" s="8">
        <v>6</v>
      </c>
    </row>
    <row r="16" spans="1:13" x14ac:dyDescent="0.35">
      <c r="D16" s="2" t="s">
        <v>5</v>
      </c>
      <c r="E16" s="5" t="s">
        <v>71</v>
      </c>
      <c r="F16" s="2" t="s">
        <v>42</v>
      </c>
      <c r="G16" s="2" t="s">
        <v>29</v>
      </c>
      <c r="H16" s="3" t="s">
        <v>18</v>
      </c>
      <c r="I16" s="8">
        <v>5947</v>
      </c>
      <c r="J16" s="8">
        <v>0</v>
      </c>
      <c r="K16" s="8">
        <v>991</v>
      </c>
      <c r="L16" s="3" t="s">
        <v>51</v>
      </c>
      <c r="M16" s="8">
        <v>6</v>
      </c>
    </row>
    <row r="17" spans="4:13" x14ac:dyDescent="0.35">
      <c r="D17" s="2" t="s">
        <v>5</v>
      </c>
      <c r="E17" s="5" t="s">
        <v>69</v>
      </c>
      <c r="F17" s="2" t="s">
        <v>42</v>
      </c>
      <c r="G17" s="2" t="s">
        <v>29</v>
      </c>
      <c r="H17" s="3" t="s">
        <v>18</v>
      </c>
      <c r="I17" s="8">
        <v>94824</v>
      </c>
      <c r="J17" s="8">
        <v>0</v>
      </c>
      <c r="K17" s="8">
        <v>15804</v>
      </c>
      <c r="L17" s="3" t="s">
        <v>51</v>
      </c>
      <c r="M17" s="8">
        <v>6</v>
      </c>
    </row>
    <row r="18" spans="4:13" x14ac:dyDescent="0.35">
      <c r="D18" s="2" t="s">
        <v>5</v>
      </c>
      <c r="E18" s="5" t="s">
        <v>70</v>
      </c>
      <c r="F18" s="2" t="s">
        <v>42</v>
      </c>
      <c r="G18" s="2" t="s">
        <v>29</v>
      </c>
      <c r="H18" s="3" t="s">
        <v>18</v>
      </c>
      <c r="I18" s="8">
        <v>60503</v>
      </c>
      <c r="J18" s="8">
        <v>0</v>
      </c>
      <c r="K18" s="8">
        <v>10084</v>
      </c>
      <c r="L18" s="3" t="s">
        <v>51</v>
      </c>
      <c r="M18" s="8">
        <v>6</v>
      </c>
    </row>
    <row r="19" spans="4:13" x14ac:dyDescent="0.35">
      <c r="D19" s="2" t="s">
        <v>5</v>
      </c>
      <c r="E19" s="5" t="s">
        <v>73</v>
      </c>
      <c r="F19" s="2" t="s">
        <v>42</v>
      </c>
      <c r="G19" s="2" t="s">
        <v>29</v>
      </c>
      <c r="H19" s="3" t="s">
        <v>18</v>
      </c>
      <c r="I19" s="8">
        <v>22786</v>
      </c>
      <c r="J19" s="8">
        <v>0</v>
      </c>
      <c r="K19" s="8">
        <v>3798</v>
      </c>
      <c r="L19" s="3" t="s">
        <v>51</v>
      </c>
      <c r="M19" s="8">
        <v>6</v>
      </c>
    </row>
    <row r="20" spans="4:13" x14ac:dyDescent="0.35">
      <c r="D20" s="2" t="s">
        <v>198</v>
      </c>
      <c r="E20" s="5" t="s">
        <v>75</v>
      </c>
      <c r="F20" s="2" t="s">
        <v>42</v>
      </c>
      <c r="G20" s="2" t="s">
        <v>29</v>
      </c>
      <c r="H20" s="3" t="s">
        <v>18</v>
      </c>
      <c r="I20" s="8">
        <v>9390120</v>
      </c>
      <c r="J20" s="8">
        <v>0</v>
      </c>
      <c r="K20" s="8">
        <v>1565020</v>
      </c>
      <c r="L20" s="3" t="s">
        <v>51</v>
      </c>
      <c r="M20" s="8">
        <v>6</v>
      </c>
    </row>
    <row r="21" spans="4:13" x14ac:dyDescent="0.35">
      <c r="D21" s="2" t="s">
        <v>198</v>
      </c>
      <c r="E21" s="5" t="s">
        <v>70</v>
      </c>
      <c r="F21" s="2" t="s">
        <v>42</v>
      </c>
      <c r="G21" s="2" t="s">
        <v>29</v>
      </c>
      <c r="H21" s="3" t="s">
        <v>18</v>
      </c>
      <c r="I21" s="8">
        <v>1150359</v>
      </c>
      <c r="J21" s="8">
        <v>0</v>
      </c>
      <c r="K21" s="8">
        <v>191727</v>
      </c>
      <c r="L21" s="3" t="s">
        <v>51</v>
      </c>
      <c r="M21" s="8">
        <v>6</v>
      </c>
    </row>
    <row r="22" spans="4:13" x14ac:dyDescent="0.35">
      <c r="D22" s="2" t="s">
        <v>5</v>
      </c>
      <c r="E22" s="5" t="s">
        <v>72</v>
      </c>
      <c r="F22" s="2" t="s">
        <v>44</v>
      </c>
      <c r="G22" s="2" t="s">
        <v>8</v>
      </c>
      <c r="H22" s="3" t="s">
        <v>18</v>
      </c>
      <c r="I22" s="8">
        <v>830726</v>
      </c>
      <c r="J22" s="8">
        <v>0</v>
      </c>
      <c r="K22" s="8">
        <v>138454</v>
      </c>
      <c r="L22" s="3" t="s">
        <v>51</v>
      </c>
      <c r="M22" s="8">
        <v>6</v>
      </c>
    </row>
    <row r="23" spans="4:13" x14ac:dyDescent="0.35">
      <c r="D23" s="2" t="s">
        <v>5</v>
      </c>
      <c r="E23" s="5" t="s">
        <v>67</v>
      </c>
      <c r="F23" s="2" t="s">
        <v>44</v>
      </c>
      <c r="G23" s="2" t="s">
        <v>8</v>
      </c>
      <c r="H23" s="3" t="s">
        <v>18</v>
      </c>
      <c r="I23" s="8">
        <v>373989</v>
      </c>
      <c r="J23" s="8">
        <v>0</v>
      </c>
      <c r="K23" s="8">
        <v>62332</v>
      </c>
      <c r="L23" s="3" t="s">
        <v>51</v>
      </c>
      <c r="M23" s="8">
        <v>6</v>
      </c>
    </row>
    <row r="24" spans="4:13" x14ac:dyDescent="0.35">
      <c r="D24" s="2" t="s">
        <v>5</v>
      </c>
      <c r="E24" s="5" t="s">
        <v>64</v>
      </c>
      <c r="F24" s="2" t="s">
        <v>44</v>
      </c>
      <c r="G24" s="2" t="s">
        <v>8</v>
      </c>
      <c r="H24" s="3" t="s">
        <v>18</v>
      </c>
      <c r="I24" s="8">
        <v>54837</v>
      </c>
      <c r="J24" s="8">
        <v>0</v>
      </c>
      <c r="K24" s="8">
        <v>9140</v>
      </c>
      <c r="L24" s="3" t="s">
        <v>51</v>
      </c>
      <c r="M24" s="8">
        <v>6</v>
      </c>
    </row>
    <row r="25" spans="4:13" x14ac:dyDescent="0.35">
      <c r="D25" s="2" t="s">
        <v>5</v>
      </c>
      <c r="E25" s="5" t="s">
        <v>76</v>
      </c>
      <c r="F25" s="2" t="s">
        <v>44</v>
      </c>
      <c r="G25" s="2" t="s">
        <v>8</v>
      </c>
      <c r="H25" s="3" t="s">
        <v>18</v>
      </c>
      <c r="I25" s="8">
        <v>1969610</v>
      </c>
      <c r="J25" s="8">
        <v>0</v>
      </c>
      <c r="K25" s="8">
        <v>328268</v>
      </c>
      <c r="L25" s="3" t="s">
        <v>51</v>
      </c>
      <c r="M25" s="8">
        <v>6</v>
      </c>
    </row>
    <row r="26" spans="4:13" x14ac:dyDescent="0.35">
      <c r="D26" s="2" t="s">
        <v>5</v>
      </c>
      <c r="E26" s="5" t="s">
        <v>68</v>
      </c>
      <c r="F26" s="2" t="s">
        <v>44</v>
      </c>
      <c r="G26" s="2" t="s">
        <v>8</v>
      </c>
      <c r="H26" s="3" t="s">
        <v>18</v>
      </c>
      <c r="I26" s="8">
        <v>272300</v>
      </c>
      <c r="J26" s="8">
        <v>0</v>
      </c>
      <c r="K26" s="8">
        <v>45383</v>
      </c>
      <c r="L26" s="3" t="s">
        <v>51</v>
      </c>
      <c r="M26" s="8">
        <v>6</v>
      </c>
    </row>
    <row r="27" spans="4:13" x14ac:dyDescent="0.35">
      <c r="D27" s="2" t="s">
        <v>5</v>
      </c>
      <c r="E27" s="5" t="s">
        <v>71</v>
      </c>
      <c r="F27" s="2" t="s">
        <v>44</v>
      </c>
      <c r="G27" s="2" t="s">
        <v>8</v>
      </c>
      <c r="H27" s="3" t="s">
        <v>18</v>
      </c>
      <c r="I27" s="8">
        <v>55547</v>
      </c>
      <c r="J27" s="8">
        <v>0</v>
      </c>
      <c r="K27" s="8">
        <v>9258</v>
      </c>
      <c r="L27" s="3" t="s">
        <v>51</v>
      </c>
      <c r="M27" s="8">
        <v>6</v>
      </c>
    </row>
    <row r="28" spans="4:13" x14ac:dyDescent="0.35">
      <c r="D28" s="2" t="s">
        <v>5</v>
      </c>
      <c r="E28" s="5" t="s">
        <v>69</v>
      </c>
      <c r="F28" s="2" t="s">
        <v>44</v>
      </c>
      <c r="G28" s="2" t="s">
        <v>8</v>
      </c>
      <c r="H28" s="3" t="s">
        <v>18</v>
      </c>
      <c r="I28" s="8">
        <v>3498</v>
      </c>
      <c r="J28" s="8">
        <v>0</v>
      </c>
      <c r="K28" s="8">
        <v>583</v>
      </c>
      <c r="L28" s="3" t="s">
        <v>51</v>
      </c>
      <c r="M28" s="8">
        <v>6</v>
      </c>
    </row>
    <row r="29" spans="4:13" x14ac:dyDescent="0.35">
      <c r="D29" s="2" t="s">
        <v>5</v>
      </c>
      <c r="E29" s="5" t="s">
        <v>70</v>
      </c>
      <c r="F29" s="2" t="s">
        <v>44</v>
      </c>
      <c r="G29" s="2" t="s">
        <v>8</v>
      </c>
      <c r="H29" s="3" t="s">
        <v>18</v>
      </c>
      <c r="I29" s="8">
        <v>2080371</v>
      </c>
      <c r="J29" s="8">
        <v>0</v>
      </c>
      <c r="K29" s="8">
        <v>346729</v>
      </c>
      <c r="L29" s="3" t="s">
        <v>51</v>
      </c>
      <c r="M29" s="8">
        <v>6</v>
      </c>
    </row>
    <row r="30" spans="4:13" x14ac:dyDescent="0.35">
      <c r="D30" s="2" t="s">
        <v>5</v>
      </c>
      <c r="E30" s="5" t="s">
        <v>73</v>
      </c>
      <c r="F30" s="2" t="s">
        <v>44</v>
      </c>
      <c r="G30" s="2" t="s">
        <v>8</v>
      </c>
      <c r="H30" s="3" t="s">
        <v>18</v>
      </c>
      <c r="I30" s="8">
        <v>137169418</v>
      </c>
      <c r="J30" s="8">
        <v>0</v>
      </c>
      <c r="K30" s="8">
        <v>22861570</v>
      </c>
      <c r="L30" s="3" t="s">
        <v>51</v>
      </c>
      <c r="M30" s="8">
        <v>6</v>
      </c>
    </row>
    <row r="31" spans="4:13" x14ac:dyDescent="0.35">
      <c r="D31" s="2" t="s">
        <v>198</v>
      </c>
      <c r="E31" s="5" t="s">
        <v>72</v>
      </c>
      <c r="F31" s="2" t="s">
        <v>44</v>
      </c>
      <c r="G31" s="2" t="s">
        <v>8</v>
      </c>
      <c r="H31" s="3" t="s">
        <v>18</v>
      </c>
      <c r="I31" s="8">
        <v>10159408</v>
      </c>
      <c r="J31" s="8">
        <v>0</v>
      </c>
      <c r="K31" s="8">
        <v>1693235</v>
      </c>
      <c r="L31" s="3" t="s">
        <v>51</v>
      </c>
      <c r="M31" s="8">
        <v>6</v>
      </c>
    </row>
    <row r="32" spans="4:13" x14ac:dyDescent="0.35">
      <c r="D32" s="2" t="s">
        <v>198</v>
      </c>
      <c r="E32" s="5" t="s">
        <v>67</v>
      </c>
      <c r="F32" s="2" t="s">
        <v>44</v>
      </c>
      <c r="G32" s="2" t="s">
        <v>8</v>
      </c>
      <c r="H32" s="3" t="s">
        <v>18</v>
      </c>
      <c r="I32" s="8">
        <v>375485</v>
      </c>
      <c r="J32" s="8">
        <v>0</v>
      </c>
      <c r="K32" s="8">
        <v>62581</v>
      </c>
      <c r="L32" s="3" t="s">
        <v>51</v>
      </c>
      <c r="M32" s="8">
        <v>6</v>
      </c>
    </row>
    <row r="33" spans="3:13" x14ac:dyDescent="0.35">
      <c r="D33" s="2" t="s">
        <v>198</v>
      </c>
      <c r="E33" s="5" t="s">
        <v>71</v>
      </c>
      <c r="F33" s="2" t="s">
        <v>44</v>
      </c>
      <c r="G33" s="2" t="s">
        <v>8</v>
      </c>
      <c r="H33" s="3" t="s">
        <v>18</v>
      </c>
      <c r="I33" s="8">
        <v>1134534</v>
      </c>
      <c r="J33" s="8">
        <v>0</v>
      </c>
      <c r="K33" s="8">
        <v>189089</v>
      </c>
      <c r="L33" s="3" t="s">
        <v>51</v>
      </c>
      <c r="M33" s="8">
        <v>6</v>
      </c>
    </row>
    <row r="34" spans="3:13" x14ac:dyDescent="0.35">
      <c r="D34" s="2" t="s">
        <v>198</v>
      </c>
      <c r="E34" s="5" t="s">
        <v>70</v>
      </c>
      <c r="F34" s="2" t="s">
        <v>44</v>
      </c>
      <c r="G34" s="2" t="s">
        <v>8</v>
      </c>
      <c r="H34" s="3" t="s">
        <v>18</v>
      </c>
      <c r="I34" s="8">
        <v>36273</v>
      </c>
      <c r="J34" s="8">
        <v>0</v>
      </c>
      <c r="K34" s="8">
        <v>6046</v>
      </c>
      <c r="L34" s="3" t="s">
        <v>51</v>
      </c>
      <c r="M34" s="8">
        <v>6</v>
      </c>
    </row>
    <row r="35" spans="3:13" x14ac:dyDescent="0.35">
      <c r="D35" s="2" t="s">
        <v>198</v>
      </c>
      <c r="E35" s="5" t="s">
        <v>74</v>
      </c>
      <c r="F35" s="2" t="s">
        <v>44</v>
      </c>
      <c r="G35" s="2" t="s">
        <v>8</v>
      </c>
      <c r="H35" s="3" t="s">
        <v>18</v>
      </c>
      <c r="I35" s="8">
        <v>1900</v>
      </c>
      <c r="J35" s="8">
        <v>0</v>
      </c>
      <c r="K35" s="8">
        <v>950</v>
      </c>
      <c r="L35" s="3" t="s">
        <v>51</v>
      </c>
      <c r="M35" s="8">
        <v>2</v>
      </c>
    </row>
    <row r="36" spans="3:13" x14ac:dyDescent="0.35">
      <c r="D36" s="2" t="s">
        <v>5</v>
      </c>
      <c r="E36" s="5" t="s">
        <v>73</v>
      </c>
      <c r="F36" s="2" t="s">
        <v>54</v>
      </c>
      <c r="G36" s="2" t="s">
        <v>47</v>
      </c>
      <c r="H36" s="3" t="s">
        <v>18</v>
      </c>
      <c r="I36" s="8">
        <v>587402</v>
      </c>
      <c r="J36" s="8">
        <v>3446</v>
      </c>
      <c r="K36" s="8">
        <v>97900</v>
      </c>
      <c r="L36" s="3" t="s">
        <v>55</v>
      </c>
      <c r="M36" s="8">
        <v>6</v>
      </c>
    </row>
    <row r="37" spans="3:13" x14ac:dyDescent="0.35">
      <c r="D37" s="2" t="s">
        <v>198</v>
      </c>
      <c r="E37" s="5" t="s">
        <v>73</v>
      </c>
      <c r="F37" s="2" t="s">
        <v>54</v>
      </c>
      <c r="G37" s="2" t="s">
        <v>47</v>
      </c>
      <c r="H37" s="3" t="s">
        <v>18</v>
      </c>
      <c r="I37" s="8">
        <v>220709</v>
      </c>
      <c r="J37" s="8">
        <v>0</v>
      </c>
      <c r="K37" s="8">
        <v>36785</v>
      </c>
      <c r="L37" s="3" t="s">
        <v>51</v>
      </c>
      <c r="M37" s="8">
        <v>6</v>
      </c>
    </row>
    <row r="38" spans="3:13" x14ac:dyDescent="0.35">
      <c r="D38" s="2" t="s">
        <v>5</v>
      </c>
      <c r="E38" s="5" t="s">
        <v>73</v>
      </c>
      <c r="F38" s="2" t="s">
        <v>46</v>
      </c>
      <c r="G38" s="2" t="s">
        <v>45</v>
      </c>
      <c r="H38" s="3" t="s">
        <v>18</v>
      </c>
      <c r="I38" s="8">
        <v>2505</v>
      </c>
      <c r="J38" s="8">
        <v>0</v>
      </c>
      <c r="K38" s="8">
        <v>2505</v>
      </c>
      <c r="L38" s="3" t="s">
        <v>51</v>
      </c>
      <c r="M38" s="8">
        <v>1</v>
      </c>
    </row>
    <row r="39" spans="3:13" x14ac:dyDescent="0.35">
      <c r="D39" s="2" t="s">
        <v>5</v>
      </c>
      <c r="E39" s="5" t="s">
        <v>74</v>
      </c>
      <c r="F39" s="2" t="s">
        <v>46</v>
      </c>
      <c r="G39" s="2" t="s">
        <v>45</v>
      </c>
      <c r="H39" s="3" t="s">
        <v>18</v>
      </c>
      <c r="I39" s="8">
        <v>15</v>
      </c>
      <c r="J39" s="8">
        <v>0</v>
      </c>
      <c r="K39" s="8">
        <v>15</v>
      </c>
      <c r="L39" s="3" t="s">
        <v>51</v>
      </c>
      <c r="M39" s="8">
        <v>1</v>
      </c>
    </row>
    <row r="40" spans="3:13" x14ac:dyDescent="0.35">
      <c r="D40" s="2" t="s">
        <v>198</v>
      </c>
      <c r="E40" s="5" t="s">
        <v>70</v>
      </c>
      <c r="F40" s="2" t="s">
        <v>46</v>
      </c>
      <c r="G40" s="2" t="s">
        <v>45</v>
      </c>
      <c r="H40" s="3" t="s">
        <v>18</v>
      </c>
      <c r="I40" s="8">
        <v>3723313</v>
      </c>
      <c r="J40" s="8"/>
      <c r="K40" s="8">
        <v>620552</v>
      </c>
      <c r="L40" s="3" t="s">
        <v>51</v>
      </c>
      <c r="M40" s="8">
        <v>6</v>
      </c>
    </row>
    <row r="41" spans="3:13" x14ac:dyDescent="0.35">
      <c r="D41" s="2" t="s">
        <v>198</v>
      </c>
      <c r="E41" s="5" t="s">
        <v>73</v>
      </c>
      <c r="F41" s="2" t="s">
        <v>41</v>
      </c>
      <c r="G41" s="2" t="s">
        <v>36</v>
      </c>
      <c r="H41" s="3" t="s">
        <v>18</v>
      </c>
      <c r="I41" s="8">
        <v>6271338</v>
      </c>
      <c r="J41" s="8"/>
      <c r="K41" s="8">
        <v>1045223</v>
      </c>
      <c r="L41" s="3" t="s">
        <v>51</v>
      </c>
      <c r="M41" s="8">
        <v>6</v>
      </c>
    </row>
    <row r="42" spans="3:13" x14ac:dyDescent="0.35">
      <c r="D42" s="2"/>
      <c r="E42" s="5"/>
      <c r="F42" s="2"/>
      <c r="G42" s="2"/>
      <c r="H42" s="3"/>
      <c r="I42" s="8"/>
      <c r="J42" s="8"/>
      <c r="K42" s="8"/>
      <c r="L42" s="3"/>
      <c r="M42" s="8"/>
    </row>
    <row r="43" spans="3:13" x14ac:dyDescent="0.35">
      <c r="D43" s="2"/>
      <c r="E43" s="5"/>
      <c r="F43" s="2"/>
      <c r="G43" s="2"/>
      <c r="H43" s="3"/>
      <c r="I43" s="32">
        <f>SUBTOTAL(9,I11:I41)</f>
        <v>176227984</v>
      </c>
      <c r="J43" s="8"/>
      <c r="K43" s="8"/>
      <c r="L43" s="3"/>
      <c r="M43" s="8"/>
    </row>
    <row r="44" spans="3:13" x14ac:dyDescent="0.35">
      <c r="D44" s="2"/>
      <c r="E44" s="5"/>
      <c r="F44" s="2"/>
      <c r="G44" s="2"/>
      <c r="H44" s="3"/>
      <c r="I44" s="8"/>
      <c r="J44" s="8"/>
      <c r="K44" s="8"/>
      <c r="L44" s="3"/>
      <c r="M44" s="8"/>
    </row>
    <row r="45" spans="3:13" x14ac:dyDescent="0.35">
      <c r="C45" s="11" t="s">
        <v>78</v>
      </c>
      <c r="D45" s="10" t="s">
        <v>85</v>
      </c>
    </row>
    <row r="46" spans="3:13" x14ac:dyDescent="0.35">
      <c r="C46" s="11" t="s">
        <v>79</v>
      </c>
      <c r="D46" s="10" t="s">
        <v>82</v>
      </c>
    </row>
    <row r="47" spans="3:13" x14ac:dyDescent="0.35">
      <c r="C47" s="11" t="s">
        <v>80</v>
      </c>
      <c r="D47" s="10" t="s">
        <v>81</v>
      </c>
    </row>
  </sheetData>
  <mergeCells count="14">
    <mergeCell ref="M8:M9"/>
    <mergeCell ref="G8:G9"/>
    <mergeCell ref="H8:H9"/>
    <mergeCell ref="I8:I9"/>
    <mergeCell ref="J8:J9"/>
    <mergeCell ref="K8:K9"/>
    <mergeCell ref="L8:L9"/>
    <mergeCell ref="F8:F9"/>
    <mergeCell ref="B2:C2"/>
    <mergeCell ref="B6:B7"/>
    <mergeCell ref="C6:C7"/>
    <mergeCell ref="D8:D9"/>
    <mergeCell ref="E8:E9"/>
    <mergeCell ref="B4:C4"/>
  </mergeCells>
  <pageMargins left="0.7" right="0.7" top="0.75" bottom="0.75" header="0.3" footer="0.3"/>
  <ignoredErrors>
    <ignoredError sqref="I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2439-59BB-4EBB-8736-876679DF9D46}">
  <sheetPr>
    <tabColor theme="9" tint="0.39997558519241921"/>
  </sheetPr>
  <dimension ref="A1:M21"/>
  <sheetViews>
    <sheetView zoomScale="70" zoomScaleNormal="70" workbookViewId="0">
      <selection activeCell="B2" sqref="B2:C2"/>
    </sheetView>
  </sheetViews>
  <sheetFormatPr baseColWidth="10" defaultColWidth="10.7265625" defaultRowHeight="14.5" x14ac:dyDescent="0.35"/>
  <cols>
    <col min="1" max="1" width="2.54296875" customWidth="1"/>
    <col min="2" max="2" width="19.7265625" customWidth="1"/>
    <col min="3" max="3" width="40.7265625" customWidth="1"/>
    <col min="4" max="4" width="16.26953125" customWidth="1"/>
    <col min="5" max="5" width="22.26953125" customWidth="1"/>
    <col min="6" max="6" width="35.7265625" bestFit="1" customWidth="1"/>
    <col min="7" max="7" width="14.7265625" customWidth="1"/>
    <col min="9" max="9" width="13.54296875" customWidth="1"/>
    <col min="10" max="10" width="11.7265625" customWidth="1"/>
    <col min="13" max="13" width="12.26953125" customWidth="1"/>
    <col min="14" max="14" width="2.7265625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35" t="s">
        <v>0</v>
      </c>
      <c r="C2" s="35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1" t="s">
        <v>1</v>
      </c>
      <c r="C3" s="6" t="str">
        <f>+'Filiales Servicios'!C5</f>
        <v>Ene26 - Jun26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36" t="s">
        <v>2</v>
      </c>
      <c r="C4" s="37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5" customHeight="1" x14ac:dyDescent="0.35">
      <c r="A5" s="1"/>
      <c r="B5" s="36"/>
      <c r="C5" s="37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.65" customHeight="1" x14ac:dyDescent="0.35">
      <c r="A6" s="1"/>
      <c r="B6" s="1"/>
      <c r="C6" s="1"/>
      <c r="D6" s="34" t="s">
        <v>4</v>
      </c>
      <c r="E6" s="34" t="s">
        <v>17</v>
      </c>
      <c r="F6" s="34" t="s">
        <v>6</v>
      </c>
      <c r="G6" s="34" t="s">
        <v>7</v>
      </c>
      <c r="H6" s="34" t="s">
        <v>10</v>
      </c>
      <c r="I6" s="34" t="s">
        <v>16</v>
      </c>
      <c r="J6" s="34" t="s">
        <v>86</v>
      </c>
      <c r="K6" s="34" t="s">
        <v>13</v>
      </c>
      <c r="L6" s="34" t="s">
        <v>14</v>
      </c>
      <c r="M6" s="34" t="s">
        <v>15</v>
      </c>
    </row>
    <row r="7" spans="1:13" ht="14.25" customHeight="1" x14ac:dyDescent="0.35">
      <c r="A7" s="1"/>
      <c r="B7" s="1"/>
      <c r="C7" s="1"/>
      <c r="D7" s="34"/>
      <c r="E7" s="34"/>
      <c r="F7" s="34"/>
      <c r="G7" s="34" t="s">
        <v>9</v>
      </c>
      <c r="H7" s="34"/>
      <c r="I7" s="34" t="s">
        <v>11</v>
      </c>
      <c r="J7" s="34" t="s">
        <v>12</v>
      </c>
      <c r="K7" s="34"/>
      <c r="L7" s="34"/>
      <c r="M7" s="34"/>
    </row>
    <row r="8" spans="1:13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1" x14ac:dyDescent="0.35">
      <c r="D9" s="2" t="s">
        <v>50</v>
      </c>
      <c r="E9" s="2" t="s">
        <v>25</v>
      </c>
      <c r="F9" s="5" t="s">
        <v>56</v>
      </c>
      <c r="G9" s="19" t="s">
        <v>37</v>
      </c>
      <c r="H9" s="3" t="s">
        <v>18</v>
      </c>
      <c r="I9" s="20">
        <v>132156</v>
      </c>
      <c r="J9" s="20">
        <v>-176505</v>
      </c>
      <c r="K9" s="4"/>
      <c r="L9" s="2" t="s">
        <v>52</v>
      </c>
    </row>
    <row r="10" spans="1:13" ht="21" x14ac:dyDescent="0.35">
      <c r="D10" s="2" t="s">
        <v>63</v>
      </c>
      <c r="E10" s="2" t="s">
        <v>25</v>
      </c>
      <c r="F10" s="5" t="s">
        <v>42</v>
      </c>
      <c r="G10" s="19" t="s">
        <v>29</v>
      </c>
      <c r="H10" s="3" t="s">
        <v>18</v>
      </c>
      <c r="I10" s="20">
        <v>2513425</v>
      </c>
      <c r="J10" s="20">
        <v>-179562</v>
      </c>
      <c r="K10" s="4"/>
      <c r="L10" s="2" t="s">
        <v>52</v>
      </c>
    </row>
    <row r="11" spans="1:13" ht="21" x14ac:dyDescent="0.35">
      <c r="D11" s="2" t="s">
        <v>63</v>
      </c>
      <c r="E11" s="2" t="s">
        <v>25</v>
      </c>
      <c r="F11" s="5" t="s">
        <v>58</v>
      </c>
      <c r="G11" s="19" t="s">
        <v>60</v>
      </c>
      <c r="H11" s="3" t="s">
        <v>18</v>
      </c>
      <c r="I11" s="20">
        <v>120049</v>
      </c>
      <c r="J11" s="20">
        <v>322641</v>
      </c>
      <c r="K11" s="4"/>
      <c r="L11" s="2" t="s">
        <v>52</v>
      </c>
    </row>
    <row r="12" spans="1:13" ht="21" x14ac:dyDescent="0.35">
      <c r="D12" s="2" t="s">
        <v>50</v>
      </c>
      <c r="E12" s="2" t="s">
        <v>25</v>
      </c>
      <c r="F12" s="5" t="s">
        <v>57</v>
      </c>
      <c r="G12" s="19" t="s">
        <v>38</v>
      </c>
      <c r="H12" s="3" t="s">
        <v>18</v>
      </c>
      <c r="I12" s="20">
        <v>1699855</v>
      </c>
      <c r="J12" s="20">
        <v>-290083</v>
      </c>
      <c r="K12" s="4"/>
      <c r="L12" s="2" t="s">
        <v>52</v>
      </c>
    </row>
    <row r="13" spans="1:13" ht="21" x14ac:dyDescent="0.35">
      <c r="D13" s="2" t="s">
        <v>50</v>
      </c>
      <c r="E13" s="2" t="s">
        <v>25</v>
      </c>
      <c r="F13" s="5" t="s">
        <v>43</v>
      </c>
      <c r="G13" s="19" t="s">
        <v>39</v>
      </c>
      <c r="H13" s="3" t="s">
        <v>18</v>
      </c>
      <c r="I13" s="20">
        <v>15118389</v>
      </c>
      <c r="J13" s="20">
        <v>-842412</v>
      </c>
      <c r="K13" s="4"/>
      <c r="L13" s="2" t="s">
        <v>52</v>
      </c>
    </row>
    <row r="14" spans="1:13" ht="21" x14ac:dyDescent="0.35">
      <c r="D14" s="2" t="s">
        <v>63</v>
      </c>
      <c r="E14" s="2" t="s">
        <v>25</v>
      </c>
      <c r="F14" s="5" t="s">
        <v>155</v>
      </c>
      <c r="G14" s="19" t="s">
        <v>49</v>
      </c>
      <c r="H14" s="3" t="s">
        <v>18</v>
      </c>
      <c r="I14" s="20">
        <v>3696259</v>
      </c>
      <c r="J14" s="20">
        <v>-1831567</v>
      </c>
      <c r="K14" s="4"/>
      <c r="L14" s="2" t="s">
        <v>55</v>
      </c>
    </row>
    <row r="15" spans="1:13" ht="21" x14ac:dyDescent="0.35">
      <c r="D15" s="2" t="s">
        <v>63</v>
      </c>
      <c r="E15" s="2" t="s">
        <v>25</v>
      </c>
      <c r="F15" s="5" t="s">
        <v>44</v>
      </c>
      <c r="G15" s="19" t="s">
        <v>8</v>
      </c>
      <c r="H15" s="3" t="s">
        <v>18</v>
      </c>
      <c r="I15" s="20">
        <v>43472451</v>
      </c>
      <c r="J15" s="20">
        <v>6112967</v>
      </c>
      <c r="K15" s="4"/>
      <c r="L15" s="2" t="s">
        <v>52</v>
      </c>
    </row>
    <row r="16" spans="1:13" ht="21" x14ac:dyDescent="0.35">
      <c r="D16" s="2" t="s">
        <v>50</v>
      </c>
      <c r="E16" s="2" t="s">
        <v>25</v>
      </c>
      <c r="F16" s="5" t="s">
        <v>41</v>
      </c>
      <c r="G16" s="19" t="s">
        <v>36</v>
      </c>
      <c r="H16" s="3" t="s">
        <v>18</v>
      </c>
      <c r="I16" s="20">
        <v>6096777</v>
      </c>
      <c r="J16" s="20">
        <v>-483409</v>
      </c>
      <c r="K16" s="4"/>
      <c r="L16" s="2" t="s">
        <v>52</v>
      </c>
    </row>
    <row r="17" spans="3:12" ht="21" x14ac:dyDescent="0.35">
      <c r="D17" s="2" t="s">
        <v>50</v>
      </c>
      <c r="E17" s="2" t="s">
        <v>25</v>
      </c>
      <c r="F17" s="5" t="s">
        <v>46</v>
      </c>
      <c r="G17" s="19" t="s">
        <v>45</v>
      </c>
      <c r="H17" s="3" t="s">
        <v>18</v>
      </c>
      <c r="I17" s="20">
        <v>764664</v>
      </c>
      <c r="J17" s="20">
        <v>-256268</v>
      </c>
      <c r="K17" s="4"/>
      <c r="L17" s="2" t="s">
        <v>52</v>
      </c>
    </row>
    <row r="18" spans="3:12" ht="21" x14ac:dyDescent="0.35">
      <c r="D18" s="2" t="s">
        <v>63</v>
      </c>
      <c r="E18" s="2" t="s">
        <v>25</v>
      </c>
      <c r="F18" s="5" t="s">
        <v>59</v>
      </c>
      <c r="G18" s="19" t="s">
        <v>40</v>
      </c>
      <c r="H18" s="3" t="s">
        <v>18</v>
      </c>
      <c r="I18" s="20">
        <v>3442</v>
      </c>
      <c r="J18" s="20">
        <v>35681</v>
      </c>
      <c r="K18" s="4"/>
      <c r="L18" s="2" t="s">
        <v>52</v>
      </c>
    </row>
    <row r="21" spans="3:12" x14ac:dyDescent="0.35">
      <c r="C21" s="11" t="s">
        <v>78</v>
      </c>
      <c r="D21" s="10" t="s">
        <v>66</v>
      </c>
    </row>
  </sheetData>
  <mergeCells count="13">
    <mergeCell ref="B2:C2"/>
    <mergeCell ref="B4:B5"/>
    <mergeCell ref="C4:C5"/>
    <mergeCell ref="D6:D7"/>
    <mergeCell ref="E6:E7"/>
    <mergeCell ref="F6:F7"/>
    <mergeCell ref="M6:M7"/>
    <mergeCell ref="G6:G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AA86-83A1-48C0-9F54-E7184FFD5EE6}">
  <sheetPr>
    <tabColor rgb="FF92D050"/>
  </sheetPr>
  <dimension ref="A1:P54"/>
  <sheetViews>
    <sheetView zoomScale="70" zoomScaleNormal="70" workbookViewId="0">
      <selection activeCell="K8" sqref="K8"/>
    </sheetView>
  </sheetViews>
  <sheetFormatPr baseColWidth="10" defaultColWidth="10.7265625" defaultRowHeight="14.5" x14ac:dyDescent="0.35"/>
  <cols>
    <col min="1" max="1" width="2.54296875" customWidth="1"/>
    <col min="2" max="2" width="19.7265625" customWidth="1"/>
    <col min="3" max="3" width="38.54296875" customWidth="1"/>
    <col min="4" max="4" width="21.26953125" bestFit="1" customWidth="1"/>
    <col min="5" max="5" width="34.26953125" customWidth="1"/>
    <col min="6" max="6" width="29.7265625" customWidth="1"/>
    <col min="7" max="7" width="25.26953125" customWidth="1"/>
    <col min="8" max="8" width="15" bestFit="1" customWidth="1"/>
    <col min="9" max="9" width="13.54296875" customWidth="1"/>
    <col min="10" max="10" width="11.7265625" customWidth="1"/>
    <col min="13" max="13" width="12.26953125" customWidth="1"/>
    <col min="14" max="14" width="3.26953125" customWidth="1"/>
    <col min="16" max="16" width="4.54296875" customWidth="1"/>
    <col min="17" max="17" width="3.54296875" customWidth="1"/>
    <col min="18" max="18" width="3.26953125" customWidth="1"/>
  </cols>
  <sheetData>
    <row r="1" spans="1:1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x14ac:dyDescent="0.35">
      <c r="A2" s="1"/>
      <c r="B2" s="35" t="s">
        <v>0</v>
      </c>
      <c r="C2" s="35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35">
      <c r="A3" s="1"/>
      <c r="B3" s="1" t="s">
        <v>1</v>
      </c>
      <c r="C3" s="6" t="str">
        <f>+'Filiales Servicios'!C5</f>
        <v>Ene26 - Jun26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x14ac:dyDescent="0.35">
      <c r="A4" s="1"/>
      <c r="B4" s="36" t="s">
        <v>2</v>
      </c>
      <c r="C4" s="37" t="s">
        <v>20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ht="21.65" customHeight="1" x14ac:dyDescent="0.35">
      <c r="A5" s="1"/>
      <c r="B5" s="36"/>
      <c r="C5" s="37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ht="21.65" customHeight="1" x14ac:dyDescent="0.35">
      <c r="A6" s="1"/>
      <c r="B6" s="1"/>
      <c r="C6" s="1"/>
      <c r="D6" s="34" t="s">
        <v>4</v>
      </c>
      <c r="E6" s="34" t="s">
        <v>77</v>
      </c>
      <c r="F6" s="34" t="s">
        <v>6</v>
      </c>
      <c r="G6" s="34" t="s">
        <v>7</v>
      </c>
      <c r="H6" s="34" t="s">
        <v>10</v>
      </c>
      <c r="I6" s="34" t="s">
        <v>16</v>
      </c>
      <c r="J6" s="34" t="s">
        <v>213</v>
      </c>
      <c r="K6" s="34" t="s">
        <v>83</v>
      </c>
      <c r="L6" s="34" t="s">
        <v>14</v>
      </c>
      <c r="M6" s="34" t="s">
        <v>84</v>
      </c>
    </row>
    <row r="7" spans="1:16" x14ac:dyDescent="0.35">
      <c r="A7" s="1"/>
      <c r="B7" s="1"/>
      <c r="C7" s="1"/>
      <c r="D7" s="34"/>
      <c r="E7" s="34"/>
      <c r="F7" s="34"/>
      <c r="G7" s="34" t="s">
        <v>9</v>
      </c>
      <c r="H7" s="34"/>
      <c r="I7" s="34" t="s">
        <v>11</v>
      </c>
      <c r="J7" s="34" t="s">
        <v>12</v>
      </c>
      <c r="K7" s="34"/>
      <c r="L7" s="34"/>
      <c r="M7" s="34"/>
    </row>
    <row r="8" spans="1:16" x14ac:dyDescent="0.35">
      <c r="D8" s="2" t="s">
        <v>5</v>
      </c>
      <c r="E8" s="5" t="s">
        <v>64</v>
      </c>
      <c r="F8" s="2" t="s">
        <v>32</v>
      </c>
      <c r="G8" s="2" t="s">
        <v>27</v>
      </c>
      <c r="H8" s="3" t="s">
        <v>23</v>
      </c>
      <c r="I8" s="12">
        <v>69</v>
      </c>
      <c r="J8" s="8">
        <v>0</v>
      </c>
      <c r="K8" s="8">
        <v>69</v>
      </c>
      <c r="L8" s="3" t="s">
        <v>51</v>
      </c>
      <c r="M8" s="8">
        <v>1</v>
      </c>
      <c r="P8" s="8"/>
    </row>
    <row r="9" spans="1:16" x14ac:dyDescent="0.35">
      <c r="D9" s="2" t="s">
        <v>5</v>
      </c>
      <c r="E9" s="5" t="s">
        <v>69</v>
      </c>
      <c r="F9" s="2" t="s">
        <v>32</v>
      </c>
      <c r="G9" s="2" t="s">
        <v>27</v>
      </c>
      <c r="H9" s="3" t="s">
        <v>23</v>
      </c>
      <c r="I9" s="12">
        <v>15</v>
      </c>
      <c r="J9" s="8">
        <v>0</v>
      </c>
      <c r="K9" s="8">
        <v>15</v>
      </c>
      <c r="L9" s="3" t="s">
        <v>51</v>
      </c>
      <c r="M9" s="8">
        <v>1</v>
      </c>
      <c r="P9" s="8"/>
    </row>
    <row r="10" spans="1:16" x14ac:dyDescent="0.35">
      <c r="D10" s="2" t="s">
        <v>198</v>
      </c>
      <c r="E10" s="5" t="s">
        <v>70</v>
      </c>
      <c r="F10" s="2" t="s">
        <v>32</v>
      </c>
      <c r="G10" s="2" t="s">
        <v>27</v>
      </c>
      <c r="H10" s="3" t="s">
        <v>23</v>
      </c>
      <c r="I10" s="12">
        <v>63041</v>
      </c>
      <c r="J10" s="8">
        <v>0</v>
      </c>
      <c r="K10" s="8">
        <v>31521</v>
      </c>
      <c r="L10" s="3" t="s">
        <v>51</v>
      </c>
      <c r="M10" s="8">
        <v>2</v>
      </c>
      <c r="P10" s="8"/>
    </row>
    <row r="11" spans="1:16" x14ac:dyDescent="0.35">
      <c r="D11" s="2" t="s">
        <v>5</v>
      </c>
      <c r="E11" s="5" t="s">
        <v>67</v>
      </c>
      <c r="F11" s="2" t="s">
        <v>35</v>
      </c>
      <c r="G11" s="2" t="s">
        <v>30</v>
      </c>
      <c r="H11" s="3" t="s">
        <v>62</v>
      </c>
      <c r="I11" s="12">
        <v>56287</v>
      </c>
      <c r="J11" s="8">
        <v>0</v>
      </c>
      <c r="K11" s="8">
        <v>9381</v>
      </c>
      <c r="L11" s="3" t="s">
        <v>51</v>
      </c>
      <c r="M11" s="8">
        <v>6</v>
      </c>
      <c r="P11" s="8"/>
    </row>
    <row r="12" spans="1:16" x14ac:dyDescent="0.35">
      <c r="D12" s="2" t="s">
        <v>5</v>
      </c>
      <c r="E12" s="5" t="s">
        <v>68</v>
      </c>
      <c r="F12" s="2" t="s">
        <v>35</v>
      </c>
      <c r="G12" s="2" t="s">
        <v>30</v>
      </c>
      <c r="H12" s="3" t="s">
        <v>62</v>
      </c>
      <c r="I12" s="12">
        <v>276</v>
      </c>
      <c r="J12" s="8">
        <v>0</v>
      </c>
      <c r="K12" s="8">
        <v>46</v>
      </c>
      <c r="L12" s="3" t="s">
        <v>51</v>
      </c>
      <c r="M12" s="8">
        <v>6</v>
      </c>
      <c r="P12" s="8"/>
    </row>
    <row r="13" spans="1:16" x14ac:dyDescent="0.35">
      <c r="D13" s="2" t="s">
        <v>5</v>
      </c>
      <c r="E13" s="5" t="s">
        <v>69</v>
      </c>
      <c r="F13" s="2" t="s">
        <v>35</v>
      </c>
      <c r="G13" s="2" t="s">
        <v>30</v>
      </c>
      <c r="H13" s="3" t="s">
        <v>62</v>
      </c>
      <c r="I13" s="12">
        <v>259726</v>
      </c>
      <c r="J13" s="8">
        <v>0</v>
      </c>
      <c r="K13" s="8">
        <v>129863</v>
      </c>
      <c r="L13" s="3" t="s">
        <v>51</v>
      </c>
      <c r="M13" s="8">
        <v>2</v>
      </c>
      <c r="P13" s="8"/>
    </row>
    <row r="14" spans="1:16" x14ac:dyDescent="0.35">
      <c r="D14" s="2" t="s">
        <v>5</v>
      </c>
      <c r="E14" s="5" t="s">
        <v>73</v>
      </c>
      <c r="F14" s="2" t="s">
        <v>35</v>
      </c>
      <c r="G14" s="2" t="s">
        <v>30</v>
      </c>
      <c r="H14" s="3" t="s">
        <v>62</v>
      </c>
      <c r="I14" s="12">
        <v>4372</v>
      </c>
      <c r="J14" s="8">
        <v>0</v>
      </c>
      <c r="K14" s="8">
        <v>4372</v>
      </c>
      <c r="L14" s="3" t="s">
        <v>51</v>
      </c>
      <c r="M14" s="8">
        <v>1</v>
      </c>
      <c r="P14" s="8"/>
    </row>
    <row r="15" spans="1:16" x14ac:dyDescent="0.35">
      <c r="D15" s="2" t="s">
        <v>5</v>
      </c>
      <c r="E15" s="5" t="s">
        <v>74</v>
      </c>
      <c r="F15" s="2" t="s">
        <v>35</v>
      </c>
      <c r="G15" s="2" t="s">
        <v>30</v>
      </c>
      <c r="H15" s="3" t="s">
        <v>62</v>
      </c>
      <c r="I15" s="12">
        <v>392502</v>
      </c>
      <c r="J15" s="8">
        <v>0</v>
      </c>
      <c r="K15" s="8">
        <v>196251</v>
      </c>
      <c r="L15" s="3" t="s">
        <v>51</v>
      </c>
      <c r="M15" s="8">
        <v>2</v>
      </c>
      <c r="P15" s="8"/>
    </row>
    <row r="16" spans="1:16" x14ac:dyDescent="0.35">
      <c r="D16" s="2" t="s">
        <v>5</v>
      </c>
      <c r="E16" s="5" t="s">
        <v>67</v>
      </c>
      <c r="F16" s="2" t="s">
        <v>34</v>
      </c>
      <c r="G16" s="2" t="s">
        <v>24</v>
      </c>
      <c r="H16" s="3" t="s">
        <v>23</v>
      </c>
      <c r="I16" s="12">
        <v>10667</v>
      </c>
      <c r="J16" s="8">
        <v>0</v>
      </c>
      <c r="K16" s="8">
        <v>2133</v>
      </c>
      <c r="L16" s="3" t="s">
        <v>51</v>
      </c>
      <c r="M16" s="8">
        <v>5</v>
      </c>
      <c r="P16" s="8"/>
    </row>
    <row r="17" spans="4:16" x14ac:dyDescent="0.35">
      <c r="D17" s="2" t="s">
        <v>198</v>
      </c>
      <c r="E17" s="5" t="s">
        <v>61</v>
      </c>
      <c r="F17" s="2" t="s">
        <v>34</v>
      </c>
      <c r="G17" s="2" t="s">
        <v>24</v>
      </c>
      <c r="H17" s="3" t="s">
        <v>23</v>
      </c>
      <c r="I17" s="12">
        <v>132486</v>
      </c>
      <c r="J17" s="8">
        <v>0</v>
      </c>
      <c r="K17" s="8">
        <v>22081</v>
      </c>
      <c r="L17" s="3" t="s">
        <v>51</v>
      </c>
      <c r="M17" s="8">
        <v>6</v>
      </c>
      <c r="P17" s="8"/>
    </row>
    <row r="18" spans="4:16" x14ac:dyDescent="0.35">
      <c r="D18" s="2" t="s">
        <v>5</v>
      </c>
      <c r="E18" s="5" t="s">
        <v>72</v>
      </c>
      <c r="F18" s="2" t="s">
        <v>65</v>
      </c>
      <c r="G18" s="2" t="s">
        <v>31</v>
      </c>
      <c r="H18" s="3" t="s">
        <v>62</v>
      </c>
      <c r="I18" s="12">
        <v>26466</v>
      </c>
      <c r="J18" s="8">
        <v>0</v>
      </c>
      <c r="K18" s="8">
        <v>4411</v>
      </c>
      <c r="L18" s="3" t="s">
        <v>51</v>
      </c>
      <c r="M18" s="8">
        <v>6</v>
      </c>
      <c r="P18" s="8"/>
    </row>
    <row r="19" spans="4:16" x14ac:dyDescent="0.35">
      <c r="D19" s="2" t="s">
        <v>5</v>
      </c>
      <c r="E19" s="5" t="s">
        <v>67</v>
      </c>
      <c r="F19" s="2" t="s">
        <v>65</v>
      </c>
      <c r="G19" s="2" t="s">
        <v>31</v>
      </c>
      <c r="H19" s="3" t="s">
        <v>62</v>
      </c>
      <c r="I19" s="12">
        <v>17504</v>
      </c>
      <c r="J19" s="8">
        <v>0</v>
      </c>
      <c r="K19" s="8">
        <v>2917</v>
      </c>
      <c r="L19" s="3" t="s">
        <v>51</v>
      </c>
      <c r="M19" s="8">
        <v>6</v>
      </c>
      <c r="P19" s="8"/>
    </row>
    <row r="20" spans="4:16" x14ac:dyDescent="0.35">
      <c r="D20" s="2" t="s">
        <v>5</v>
      </c>
      <c r="E20" s="5" t="s">
        <v>64</v>
      </c>
      <c r="F20" s="2" t="s">
        <v>65</v>
      </c>
      <c r="G20" s="2" t="s">
        <v>31</v>
      </c>
      <c r="H20" s="3" t="s">
        <v>62</v>
      </c>
      <c r="I20" s="12">
        <v>1286</v>
      </c>
      <c r="J20" s="8">
        <v>0</v>
      </c>
      <c r="K20" s="8">
        <v>214</v>
      </c>
      <c r="L20" s="3" t="s">
        <v>51</v>
      </c>
      <c r="M20" s="8">
        <v>6</v>
      </c>
      <c r="P20" s="8"/>
    </row>
    <row r="21" spans="4:16" x14ac:dyDescent="0.35">
      <c r="D21" s="2" t="s">
        <v>5</v>
      </c>
      <c r="E21" s="5" t="s">
        <v>68</v>
      </c>
      <c r="F21" s="2" t="s">
        <v>65</v>
      </c>
      <c r="G21" s="2" t="s">
        <v>31</v>
      </c>
      <c r="H21" s="3" t="s">
        <v>62</v>
      </c>
      <c r="I21" s="12">
        <v>2</v>
      </c>
      <c r="J21" s="8">
        <v>0</v>
      </c>
      <c r="K21" s="8">
        <v>2</v>
      </c>
      <c r="L21" s="3" t="s">
        <v>51</v>
      </c>
      <c r="M21" s="8">
        <v>1</v>
      </c>
      <c r="P21" s="8"/>
    </row>
    <row r="22" spans="4:16" x14ac:dyDescent="0.35">
      <c r="D22" s="2" t="s">
        <v>5</v>
      </c>
      <c r="E22" s="5" t="s">
        <v>71</v>
      </c>
      <c r="F22" s="2" t="s">
        <v>65</v>
      </c>
      <c r="G22" s="2" t="s">
        <v>31</v>
      </c>
      <c r="H22" s="3" t="s">
        <v>62</v>
      </c>
      <c r="I22" s="12">
        <v>54</v>
      </c>
      <c r="J22" s="8">
        <v>0</v>
      </c>
      <c r="K22" s="8">
        <v>11</v>
      </c>
      <c r="L22" s="3" t="s">
        <v>51</v>
      </c>
      <c r="M22" s="8">
        <v>5</v>
      </c>
      <c r="P22" s="8"/>
    </row>
    <row r="23" spans="4:16" x14ac:dyDescent="0.35">
      <c r="D23" s="2" t="s">
        <v>5</v>
      </c>
      <c r="E23" s="5" t="s">
        <v>69</v>
      </c>
      <c r="F23" s="2" t="s">
        <v>65</v>
      </c>
      <c r="G23" s="2" t="s">
        <v>31</v>
      </c>
      <c r="H23" s="3" t="s">
        <v>62</v>
      </c>
      <c r="I23" s="12">
        <v>10181</v>
      </c>
      <c r="J23" s="8">
        <v>0</v>
      </c>
      <c r="K23" s="8">
        <v>1697</v>
      </c>
      <c r="L23" s="3" t="s">
        <v>51</v>
      </c>
      <c r="M23" s="8">
        <v>6</v>
      </c>
      <c r="P23" s="8"/>
    </row>
    <row r="24" spans="4:16" x14ac:dyDescent="0.35">
      <c r="D24" s="2" t="s">
        <v>5</v>
      </c>
      <c r="E24" s="5" t="s">
        <v>67</v>
      </c>
      <c r="F24" s="2" t="s">
        <v>21</v>
      </c>
      <c r="G24" s="2" t="s">
        <v>22</v>
      </c>
      <c r="H24" s="3" t="s">
        <v>23</v>
      </c>
      <c r="I24" s="12">
        <v>6016</v>
      </c>
      <c r="J24" s="8">
        <v>0</v>
      </c>
      <c r="K24" s="8">
        <v>2005</v>
      </c>
      <c r="L24" s="3" t="s">
        <v>51</v>
      </c>
      <c r="M24" s="8">
        <v>3</v>
      </c>
      <c r="P24" s="8"/>
    </row>
    <row r="25" spans="4:16" x14ac:dyDescent="0.35">
      <c r="D25" s="2" t="s">
        <v>5</v>
      </c>
      <c r="E25" s="5" t="s">
        <v>69</v>
      </c>
      <c r="F25" s="2" t="s">
        <v>21</v>
      </c>
      <c r="G25" s="2" t="s">
        <v>22</v>
      </c>
      <c r="H25" s="3" t="s">
        <v>23</v>
      </c>
      <c r="I25" s="12">
        <v>1331981</v>
      </c>
      <c r="J25" s="8">
        <v>0</v>
      </c>
      <c r="K25" s="8">
        <v>266396</v>
      </c>
      <c r="L25" s="3" t="s">
        <v>51</v>
      </c>
      <c r="M25" s="8">
        <v>5</v>
      </c>
      <c r="P25" s="8"/>
    </row>
    <row r="26" spans="4:16" x14ac:dyDescent="0.35">
      <c r="D26" s="2" t="s">
        <v>5</v>
      </c>
      <c r="E26" s="5" t="s">
        <v>67</v>
      </c>
      <c r="F26" s="2" t="s">
        <v>33</v>
      </c>
      <c r="G26" s="2" t="s">
        <v>28</v>
      </c>
      <c r="H26" s="3" t="s">
        <v>23</v>
      </c>
      <c r="I26" s="12">
        <v>13186</v>
      </c>
      <c r="J26" s="8">
        <v>0</v>
      </c>
      <c r="K26" s="8">
        <v>2198</v>
      </c>
      <c r="L26" s="3" t="s">
        <v>51</v>
      </c>
      <c r="M26" s="8">
        <v>6</v>
      </c>
      <c r="P26" s="8"/>
    </row>
    <row r="27" spans="4:16" x14ac:dyDescent="0.35">
      <c r="D27" s="2" t="s">
        <v>5</v>
      </c>
      <c r="E27" s="5" t="s">
        <v>69</v>
      </c>
      <c r="F27" s="2" t="s">
        <v>33</v>
      </c>
      <c r="G27" s="2" t="s">
        <v>28</v>
      </c>
      <c r="H27" s="3" t="s">
        <v>23</v>
      </c>
      <c r="I27" s="12">
        <v>393</v>
      </c>
      <c r="J27" s="8">
        <v>0</v>
      </c>
      <c r="K27" s="8">
        <v>393</v>
      </c>
      <c r="L27" s="3" t="s">
        <v>51</v>
      </c>
      <c r="M27" s="8">
        <v>1</v>
      </c>
      <c r="P27" s="8"/>
    </row>
    <row r="28" spans="4:16" x14ac:dyDescent="0.35">
      <c r="D28" s="2" t="s">
        <v>5</v>
      </c>
      <c r="E28" s="5" t="s">
        <v>74</v>
      </c>
      <c r="F28" s="2" t="s">
        <v>33</v>
      </c>
      <c r="G28" s="2" t="s">
        <v>28</v>
      </c>
      <c r="H28" s="3" t="s">
        <v>23</v>
      </c>
      <c r="I28" s="12">
        <v>238334</v>
      </c>
      <c r="J28" s="8">
        <v>0</v>
      </c>
      <c r="K28" s="8">
        <v>238334</v>
      </c>
      <c r="L28" s="3" t="s">
        <v>51</v>
      </c>
      <c r="M28" s="8">
        <v>1</v>
      </c>
      <c r="P28" s="8"/>
    </row>
    <row r="29" spans="4:16" x14ac:dyDescent="0.35">
      <c r="D29" s="2" t="s">
        <v>198</v>
      </c>
      <c r="E29" s="5" t="s">
        <v>61</v>
      </c>
      <c r="F29" s="2" t="s">
        <v>33</v>
      </c>
      <c r="G29" s="2" t="s">
        <v>28</v>
      </c>
      <c r="H29" s="3" t="s">
        <v>23</v>
      </c>
      <c r="I29" s="12">
        <v>279441</v>
      </c>
      <c r="J29" s="8">
        <v>0</v>
      </c>
      <c r="K29" s="8">
        <v>46574</v>
      </c>
      <c r="L29" s="3" t="s">
        <v>51</v>
      </c>
      <c r="M29" s="8">
        <v>6</v>
      </c>
      <c r="P29" s="8"/>
    </row>
    <row r="30" spans="4:16" x14ac:dyDescent="0.35">
      <c r="D30" s="2" t="s">
        <v>198</v>
      </c>
      <c r="E30" s="5" t="s">
        <v>61</v>
      </c>
      <c r="F30" s="2" t="s">
        <v>199</v>
      </c>
      <c r="G30" s="2" t="s">
        <v>200</v>
      </c>
      <c r="H30" s="3" t="s">
        <v>23</v>
      </c>
      <c r="I30" s="12">
        <v>155873</v>
      </c>
      <c r="J30" s="8">
        <v>0</v>
      </c>
      <c r="K30" s="8">
        <v>25979</v>
      </c>
      <c r="L30" s="3" t="s">
        <v>51</v>
      </c>
      <c r="M30" s="8">
        <v>6</v>
      </c>
      <c r="P30" s="8"/>
    </row>
    <row r="31" spans="4:16" x14ac:dyDescent="0.35">
      <c r="D31" s="2" t="s">
        <v>5</v>
      </c>
      <c r="E31" s="5" t="s">
        <v>74</v>
      </c>
      <c r="F31" s="2" t="s">
        <v>201</v>
      </c>
      <c r="G31" s="2" t="s">
        <v>202</v>
      </c>
      <c r="H31" s="3" t="s">
        <v>23</v>
      </c>
      <c r="I31" s="12">
        <v>3675</v>
      </c>
      <c r="J31" s="8">
        <v>0</v>
      </c>
      <c r="K31" s="8">
        <v>919</v>
      </c>
      <c r="L31" s="3" t="s">
        <v>51</v>
      </c>
      <c r="M31" s="8">
        <v>4</v>
      </c>
      <c r="P31" s="8"/>
    </row>
    <row r="32" spans="4:16" x14ac:dyDescent="0.35">
      <c r="D32" s="2" t="s">
        <v>198</v>
      </c>
      <c r="E32" s="5" t="s">
        <v>70</v>
      </c>
      <c r="F32" s="2" t="s">
        <v>201</v>
      </c>
      <c r="G32" s="2" t="s">
        <v>202</v>
      </c>
      <c r="H32" s="3" t="s">
        <v>23</v>
      </c>
      <c r="I32" s="12">
        <v>864216</v>
      </c>
      <c r="J32" s="8">
        <v>0</v>
      </c>
      <c r="K32" s="8">
        <v>144036</v>
      </c>
      <c r="L32" s="3" t="s">
        <v>51</v>
      </c>
      <c r="M32" s="8">
        <v>6</v>
      </c>
      <c r="P32" s="8"/>
    </row>
    <row r="33" spans="4:16" x14ac:dyDescent="0.35">
      <c r="D33" s="2" t="s">
        <v>5</v>
      </c>
      <c r="E33" s="5" t="s">
        <v>74</v>
      </c>
      <c r="F33" s="2" t="s">
        <v>203</v>
      </c>
      <c r="G33" s="2" t="s">
        <v>207</v>
      </c>
      <c r="H33" s="3" t="s">
        <v>23</v>
      </c>
      <c r="I33" s="12">
        <v>47175</v>
      </c>
      <c r="J33" s="8">
        <v>0</v>
      </c>
      <c r="K33" s="8">
        <v>7863</v>
      </c>
      <c r="L33" s="3" t="s">
        <v>51</v>
      </c>
      <c r="M33" s="8">
        <v>6</v>
      </c>
      <c r="P33" s="8"/>
    </row>
    <row r="34" spans="4:16" x14ac:dyDescent="0.35">
      <c r="D34" s="2" t="s">
        <v>198</v>
      </c>
      <c r="E34" s="5" t="s">
        <v>70</v>
      </c>
      <c r="F34" s="2" t="s">
        <v>203</v>
      </c>
      <c r="G34" s="2" t="s">
        <v>207</v>
      </c>
      <c r="H34" s="3" t="s">
        <v>23</v>
      </c>
      <c r="I34" s="12">
        <v>21420</v>
      </c>
      <c r="J34" s="8">
        <v>0</v>
      </c>
      <c r="K34" s="8">
        <v>10710</v>
      </c>
      <c r="L34" s="3" t="s">
        <v>51</v>
      </c>
      <c r="M34" s="8">
        <v>2</v>
      </c>
      <c r="P34" s="8"/>
    </row>
    <row r="35" spans="4:16" x14ac:dyDescent="0.35">
      <c r="D35" s="2" t="s">
        <v>198</v>
      </c>
      <c r="E35" s="5" t="s">
        <v>204</v>
      </c>
      <c r="F35" s="2" t="s">
        <v>203</v>
      </c>
      <c r="G35" s="2" t="s">
        <v>207</v>
      </c>
      <c r="H35" s="3" t="s">
        <v>23</v>
      </c>
      <c r="I35" s="12">
        <v>600552</v>
      </c>
      <c r="J35" s="8">
        <v>0</v>
      </c>
      <c r="K35" s="8">
        <v>100092</v>
      </c>
      <c r="L35" s="3" t="s">
        <v>51</v>
      </c>
      <c r="M35" s="8">
        <v>6</v>
      </c>
      <c r="P35" s="8"/>
    </row>
    <row r="36" spans="4:16" x14ac:dyDescent="0.35">
      <c r="D36" s="2" t="s">
        <v>5</v>
      </c>
      <c r="E36" s="5" t="s">
        <v>72</v>
      </c>
      <c r="F36" s="2" t="s">
        <v>205</v>
      </c>
      <c r="G36" s="2" t="s">
        <v>208</v>
      </c>
      <c r="H36" s="3" t="s">
        <v>23</v>
      </c>
      <c r="I36" s="12">
        <v>99526</v>
      </c>
      <c r="J36" s="8">
        <v>0</v>
      </c>
      <c r="K36" s="8">
        <v>24882</v>
      </c>
      <c r="L36" s="3" t="s">
        <v>51</v>
      </c>
      <c r="M36" s="8">
        <v>4</v>
      </c>
      <c r="P36" s="8"/>
    </row>
    <row r="37" spans="4:16" x14ac:dyDescent="0.35">
      <c r="D37" s="2" t="s">
        <v>5</v>
      </c>
      <c r="E37" s="5" t="s">
        <v>67</v>
      </c>
      <c r="F37" s="2" t="s">
        <v>205</v>
      </c>
      <c r="G37" s="2" t="s">
        <v>208</v>
      </c>
      <c r="H37" s="3" t="s">
        <v>23</v>
      </c>
      <c r="I37" s="12">
        <v>45409</v>
      </c>
      <c r="J37" s="8">
        <v>0</v>
      </c>
      <c r="K37" s="8">
        <v>7568</v>
      </c>
      <c r="L37" s="3" t="s">
        <v>51</v>
      </c>
      <c r="M37" s="8">
        <v>6</v>
      </c>
      <c r="P37" s="8"/>
    </row>
    <row r="38" spans="4:16" x14ac:dyDescent="0.35">
      <c r="D38" s="2" t="s">
        <v>5</v>
      </c>
      <c r="E38" s="5" t="s">
        <v>68</v>
      </c>
      <c r="F38" s="2" t="s">
        <v>205</v>
      </c>
      <c r="G38" s="2" t="s">
        <v>208</v>
      </c>
      <c r="H38" s="3" t="s">
        <v>23</v>
      </c>
      <c r="I38" s="12">
        <v>1765</v>
      </c>
      <c r="J38" s="8">
        <v>0</v>
      </c>
      <c r="K38" s="8">
        <v>1765</v>
      </c>
      <c r="L38" s="3" t="s">
        <v>51</v>
      </c>
      <c r="M38" s="8">
        <v>1</v>
      </c>
      <c r="P38" s="8"/>
    </row>
    <row r="39" spans="4:16" x14ac:dyDescent="0.35">
      <c r="D39" s="2" t="s">
        <v>5</v>
      </c>
      <c r="E39" s="5" t="s">
        <v>69</v>
      </c>
      <c r="F39" s="2" t="s">
        <v>205</v>
      </c>
      <c r="G39" s="2" t="s">
        <v>208</v>
      </c>
      <c r="H39" s="3" t="s">
        <v>23</v>
      </c>
      <c r="I39" s="12">
        <v>63280</v>
      </c>
      <c r="J39" s="8">
        <v>0</v>
      </c>
      <c r="K39" s="8">
        <v>10547</v>
      </c>
      <c r="L39" s="3" t="s">
        <v>51</v>
      </c>
      <c r="M39" s="8">
        <v>6</v>
      </c>
      <c r="P39" s="8"/>
    </row>
    <row r="40" spans="4:16" x14ac:dyDescent="0.35">
      <c r="D40" s="2" t="s">
        <v>5</v>
      </c>
      <c r="E40" s="5" t="s">
        <v>74</v>
      </c>
      <c r="F40" s="2" t="s">
        <v>205</v>
      </c>
      <c r="G40" s="2" t="s">
        <v>208</v>
      </c>
      <c r="H40" s="3" t="s">
        <v>23</v>
      </c>
      <c r="I40" s="12">
        <v>27160</v>
      </c>
      <c r="J40" s="8">
        <v>0</v>
      </c>
      <c r="K40" s="8">
        <v>27160</v>
      </c>
      <c r="L40" s="3" t="s">
        <v>51</v>
      </c>
      <c r="M40" s="8">
        <v>1</v>
      </c>
      <c r="P40" s="8"/>
    </row>
    <row r="41" spans="4:16" x14ac:dyDescent="0.35">
      <c r="D41" s="2" t="s">
        <v>198</v>
      </c>
      <c r="E41" s="5" t="s">
        <v>72</v>
      </c>
      <c r="F41" s="2" t="s">
        <v>205</v>
      </c>
      <c r="G41" s="2" t="s">
        <v>208</v>
      </c>
      <c r="H41" s="3" t="s">
        <v>23</v>
      </c>
      <c r="I41" s="12">
        <v>9540</v>
      </c>
      <c r="J41" s="8">
        <v>0</v>
      </c>
      <c r="K41" s="8">
        <v>2385</v>
      </c>
      <c r="L41" s="3" t="s">
        <v>51</v>
      </c>
      <c r="M41" s="8">
        <v>4</v>
      </c>
      <c r="P41" s="8"/>
    </row>
    <row r="42" spans="4:16" x14ac:dyDescent="0.35">
      <c r="D42" s="2" t="s">
        <v>5</v>
      </c>
      <c r="E42" s="5" t="s">
        <v>67</v>
      </c>
      <c r="F42" s="2" t="s">
        <v>209</v>
      </c>
      <c r="G42" s="2" t="s">
        <v>210</v>
      </c>
      <c r="H42" s="3" t="s">
        <v>23</v>
      </c>
      <c r="I42" s="12">
        <v>47207</v>
      </c>
      <c r="J42" s="8">
        <v>0</v>
      </c>
      <c r="K42" s="8">
        <v>23604</v>
      </c>
      <c r="L42" s="3" t="s">
        <v>51</v>
      </c>
      <c r="M42" s="8">
        <v>2</v>
      </c>
      <c r="P42" s="8"/>
    </row>
    <row r="43" spans="4:16" x14ac:dyDescent="0.35">
      <c r="D43" s="2" t="s">
        <v>5</v>
      </c>
      <c r="E43" s="5" t="s">
        <v>68</v>
      </c>
      <c r="F43" s="2" t="s">
        <v>209</v>
      </c>
      <c r="G43" s="2" t="s">
        <v>210</v>
      </c>
      <c r="H43" s="3" t="s">
        <v>23</v>
      </c>
      <c r="I43" s="12">
        <v>60</v>
      </c>
      <c r="J43" s="8">
        <v>0</v>
      </c>
      <c r="K43" s="8">
        <v>10</v>
      </c>
      <c r="L43" s="3" t="s">
        <v>51</v>
      </c>
      <c r="M43" s="8">
        <v>6</v>
      </c>
      <c r="P43" s="8"/>
    </row>
    <row r="44" spans="4:16" x14ac:dyDescent="0.35">
      <c r="D44" s="2" t="s">
        <v>5</v>
      </c>
      <c r="E44" s="5" t="s">
        <v>71</v>
      </c>
      <c r="F44" s="2" t="s">
        <v>209</v>
      </c>
      <c r="G44" s="2" t="s">
        <v>210</v>
      </c>
      <c r="H44" s="3" t="s">
        <v>23</v>
      </c>
      <c r="I44" s="12">
        <v>2</v>
      </c>
      <c r="J44" s="8">
        <v>0</v>
      </c>
      <c r="K44" s="8">
        <v>1</v>
      </c>
      <c r="L44" s="3" t="s">
        <v>51</v>
      </c>
      <c r="M44" s="8">
        <v>2</v>
      </c>
      <c r="P44" s="8"/>
    </row>
    <row r="45" spans="4:16" x14ac:dyDescent="0.35">
      <c r="D45" s="2" t="s">
        <v>5</v>
      </c>
      <c r="E45" s="5" t="s">
        <v>72</v>
      </c>
      <c r="F45" s="2" t="s">
        <v>211</v>
      </c>
      <c r="G45" s="2" t="s">
        <v>212</v>
      </c>
      <c r="H45" s="3" t="s">
        <v>23</v>
      </c>
      <c r="I45" s="12">
        <v>10448</v>
      </c>
      <c r="J45" s="8">
        <v>0</v>
      </c>
      <c r="K45" s="8">
        <v>1741</v>
      </c>
      <c r="L45" s="3" t="s">
        <v>51</v>
      </c>
      <c r="M45" s="8">
        <v>6</v>
      </c>
      <c r="P45" s="8"/>
    </row>
    <row r="46" spans="4:16" x14ac:dyDescent="0.35">
      <c r="D46" s="2" t="s">
        <v>5</v>
      </c>
      <c r="E46" s="5" t="s">
        <v>64</v>
      </c>
      <c r="F46" s="2" t="s">
        <v>211</v>
      </c>
      <c r="G46" s="2" t="s">
        <v>212</v>
      </c>
      <c r="H46" s="3" t="s">
        <v>23</v>
      </c>
      <c r="I46" s="12">
        <v>503</v>
      </c>
      <c r="J46" s="8">
        <v>0</v>
      </c>
      <c r="K46" s="8">
        <v>84</v>
      </c>
      <c r="L46" s="3" t="s">
        <v>51</v>
      </c>
      <c r="M46" s="8">
        <v>6</v>
      </c>
      <c r="P46" s="8"/>
    </row>
    <row r="47" spans="4:16" x14ac:dyDescent="0.35">
      <c r="D47" s="2" t="s">
        <v>5</v>
      </c>
      <c r="E47" s="5" t="s">
        <v>71</v>
      </c>
      <c r="F47" s="2" t="s">
        <v>211</v>
      </c>
      <c r="G47" s="2" t="s">
        <v>212</v>
      </c>
      <c r="H47" s="3" t="s">
        <v>23</v>
      </c>
      <c r="I47" s="12">
        <v>103</v>
      </c>
      <c r="J47" s="8">
        <v>0</v>
      </c>
      <c r="K47" s="8">
        <v>17</v>
      </c>
      <c r="L47" s="3" t="s">
        <v>51</v>
      </c>
      <c r="M47" s="8">
        <v>6</v>
      </c>
      <c r="P47" s="8"/>
    </row>
    <row r="48" spans="4:16" x14ac:dyDescent="0.35">
      <c r="D48" s="2" t="s">
        <v>5</v>
      </c>
      <c r="E48" s="5" t="s">
        <v>69</v>
      </c>
      <c r="F48" s="2" t="s">
        <v>211</v>
      </c>
      <c r="G48" s="2" t="s">
        <v>212</v>
      </c>
      <c r="H48" s="3" t="s">
        <v>23</v>
      </c>
      <c r="I48" s="12">
        <v>9611</v>
      </c>
      <c r="J48" s="8">
        <v>0</v>
      </c>
      <c r="K48" s="8">
        <v>1602</v>
      </c>
      <c r="L48" s="3" t="s">
        <v>51</v>
      </c>
      <c r="M48" s="8">
        <v>6</v>
      </c>
      <c r="P48" s="8"/>
    </row>
    <row r="49" spans="3:16" x14ac:dyDescent="0.35">
      <c r="D49" s="2" t="s">
        <v>5</v>
      </c>
      <c r="E49" s="5" t="s">
        <v>74</v>
      </c>
      <c r="F49" s="2" t="s">
        <v>211</v>
      </c>
      <c r="G49" s="2" t="s">
        <v>212</v>
      </c>
      <c r="H49" s="3" t="s">
        <v>23</v>
      </c>
      <c r="I49" s="12">
        <v>42918</v>
      </c>
      <c r="J49" s="8">
        <v>0</v>
      </c>
      <c r="K49" s="8">
        <v>21459</v>
      </c>
      <c r="L49" s="3" t="s">
        <v>51</v>
      </c>
      <c r="M49" s="8">
        <v>2</v>
      </c>
      <c r="P49" s="8"/>
    </row>
    <row r="50" spans="3:16" x14ac:dyDescent="0.35">
      <c r="D50" s="2"/>
      <c r="E50" s="5"/>
      <c r="F50" s="2"/>
      <c r="G50" s="2"/>
      <c r="H50" s="3"/>
      <c r="I50" s="12"/>
      <c r="J50" s="8"/>
      <c r="K50" s="8"/>
      <c r="L50" s="3"/>
      <c r="M50" s="8"/>
    </row>
    <row r="51" spans="3:16" x14ac:dyDescent="0.35">
      <c r="D51" s="2"/>
      <c r="E51" s="5"/>
      <c r="F51" s="2"/>
      <c r="G51" s="2"/>
      <c r="H51" s="3"/>
      <c r="I51" s="12"/>
      <c r="J51" s="8"/>
      <c r="K51" s="8"/>
      <c r="L51" s="3"/>
      <c r="M51" s="8"/>
    </row>
    <row r="52" spans="3:16" x14ac:dyDescent="0.35">
      <c r="C52" s="11" t="s">
        <v>78</v>
      </c>
      <c r="D52" s="10" t="s">
        <v>85</v>
      </c>
    </row>
    <row r="53" spans="3:16" x14ac:dyDescent="0.35">
      <c r="C53" s="11" t="s">
        <v>79</v>
      </c>
      <c r="D53" s="10" t="s">
        <v>82</v>
      </c>
    </row>
    <row r="54" spans="3:16" x14ac:dyDescent="0.35">
      <c r="C54" s="11" t="s">
        <v>80</v>
      </c>
      <c r="D54" s="10" t="s">
        <v>81</v>
      </c>
    </row>
  </sheetData>
  <mergeCells count="13">
    <mergeCell ref="M6:M7"/>
    <mergeCell ref="G6:G7"/>
    <mergeCell ref="H6:H7"/>
    <mergeCell ref="I6:I7"/>
    <mergeCell ref="J6:J7"/>
    <mergeCell ref="K6:K7"/>
    <mergeCell ref="L6:L7"/>
    <mergeCell ref="F6:F7"/>
    <mergeCell ref="B2:C2"/>
    <mergeCell ref="B4:B5"/>
    <mergeCell ref="C4:C5"/>
    <mergeCell ref="D6:D7"/>
    <mergeCell ref="E6:E7"/>
  </mergeCells>
  <phoneticPr fontId="2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F63D-927B-4DE0-A1B0-5E273AA9B9F7}">
  <dimension ref="A1:H13"/>
  <sheetViews>
    <sheetView tabSelected="1" zoomScale="70" zoomScaleNormal="70" workbookViewId="0">
      <selection activeCell="E8" sqref="E8"/>
    </sheetView>
  </sheetViews>
  <sheetFormatPr baseColWidth="10" defaultColWidth="10.7265625" defaultRowHeight="14.5" x14ac:dyDescent="0.35"/>
  <cols>
    <col min="1" max="1" width="2.54296875" customWidth="1"/>
    <col min="2" max="2" width="19.7265625" customWidth="1"/>
    <col min="3" max="3" width="49.54296875" customWidth="1"/>
    <col min="4" max="4" width="16.26953125" customWidth="1"/>
    <col min="5" max="5" width="13.54296875" customWidth="1"/>
    <col min="6" max="6" width="12.26953125" customWidth="1"/>
    <col min="7" max="7" width="2.54296875" customWidth="1"/>
    <col min="8" max="8" width="4.54296875" customWidth="1"/>
  </cols>
  <sheetData>
    <row r="1" spans="1:8" x14ac:dyDescent="0.35">
      <c r="A1" s="4"/>
      <c r="B1" s="4"/>
      <c r="C1" s="4"/>
      <c r="D1" s="4"/>
      <c r="E1" s="4"/>
      <c r="F1" s="4"/>
    </row>
    <row r="2" spans="1:8" x14ac:dyDescent="0.35">
      <c r="A2" s="4"/>
      <c r="B2" s="38" t="s">
        <v>0</v>
      </c>
      <c r="C2" s="38"/>
      <c r="D2" s="4"/>
      <c r="E2" s="4"/>
      <c r="F2" s="4"/>
    </row>
    <row r="3" spans="1:8" x14ac:dyDescent="0.35">
      <c r="A3" s="4"/>
      <c r="B3" s="4" t="s">
        <v>1</v>
      </c>
      <c r="C3" s="6" t="str">
        <f>+'Filiales Servicios'!C5</f>
        <v>Ene26 - Jun26</v>
      </c>
      <c r="D3" s="4"/>
      <c r="E3" s="4"/>
      <c r="F3" s="4"/>
    </row>
    <row r="4" spans="1:8" x14ac:dyDescent="0.35">
      <c r="A4" s="4"/>
      <c r="B4" s="37" t="s">
        <v>2</v>
      </c>
      <c r="C4" s="37" t="s">
        <v>26</v>
      </c>
      <c r="D4" s="4"/>
      <c r="E4" s="4"/>
      <c r="F4" s="4"/>
    </row>
    <row r="5" spans="1:8" ht="21.65" customHeight="1" x14ac:dyDescent="0.35">
      <c r="A5" s="4"/>
      <c r="B5" s="37"/>
      <c r="C5" s="37"/>
      <c r="D5" s="4"/>
      <c r="E5" s="4"/>
      <c r="F5" s="4"/>
    </row>
    <row r="6" spans="1:8" ht="21.65" customHeight="1" x14ac:dyDescent="0.35">
      <c r="A6" s="4"/>
      <c r="B6" s="4"/>
      <c r="C6" s="4"/>
      <c r="D6" s="34" t="s">
        <v>4</v>
      </c>
      <c r="E6" s="34" t="s">
        <v>16</v>
      </c>
      <c r="F6" s="34" t="s">
        <v>15</v>
      </c>
    </row>
    <row r="7" spans="1:8" x14ac:dyDescent="0.35">
      <c r="A7" s="4"/>
      <c r="B7" s="4"/>
      <c r="C7" s="4"/>
      <c r="D7" s="34"/>
      <c r="E7" s="34" t="s">
        <v>11</v>
      </c>
      <c r="F7" s="34"/>
    </row>
    <row r="8" spans="1:8" x14ac:dyDescent="0.35">
      <c r="A8" s="4"/>
      <c r="B8" s="4"/>
      <c r="C8" s="4"/>
      <c r="D8" s="4"/>
      <c r="E8" s="4"/>
      <c r="F8" s="4"/>
    </row>
    <row r="9" spans="1:8" x14ac:dyDescent="0.35">
      <c r="A9" s="4"/>
      <c r="B9" s="4"/>
      <c r="C9" s="4"/>
      <c r="D9" s="2" t="s">
        <v>5</v>
      </c>
      <c r="E9" s="7">
        <v>59909</v>
      </c>
      <c r="F9" s="7">
        <v>95</v>
      </c>
      <c r="H9" s="4"/>
    </row>
    <row r="10" spans="1:8" x14ac:dyDescent="0.35">
      <c r="A10" s="4"/>
      <c r="B10" s="4"/>
      <c r="C10" s="4"/>
      <c r="D10" s="2" t="s">
        <v>19</v>
      </c>
      <c r="E10" s="7">
        <v>18953</v>
      </c>
      <c r="F10" s="7">
        <v>8</v>
      </c>
      <c r="H10" s="4"/>
    </row>
    <row r="13" spans="1:8" x14ac:dyDescent="0.35">
      <c r="E13" s="9"/>
    </row>
  </sheetData>
  <mergeCells count="6">
    <mergeCell ref="F6:F7"/>
    <mergeCell ref="B2:C2"/>
    <mergeCell ref="B4:B5"/>
    <mergeCell ref="C4:C5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1F96-9E20-4185-AC37-424B7D8F757E}">
  <dimension ref="A2:AL36"/>
  <sheetViews>
    <sheetView workbookViewId="0">
      <selection activeCell="M13" sqref="M13:M16"/>
    </sheetView>
  </sheetViews>
  <sheetFormatPr baseColWidth="10" defaultRowHeight="14.5" x14ac:dyDescent="0.35"/>
  <cols>
    <col min="1" max="3" width="11.453125" style="21"/>
    <col min="4" max="4" width="8.81640625" style="21" bestFit="1" customWidth="1"/>
    <col min="5" max="5" width="8.81640625" style="21" customWidth="1"/>
    <col min="6" max="6" width="31.81640625" style="21" bestFit="1" customWidth="1"/>
    <col min="7" max="7" width="17.26953125" style="21" customWidth="1"/>
    <col min="8" max="8" width="11.7265625" style="21" bestFit="1" customWidth="1"/>
    <col min="9" max="10" width="13.54296875" style="21" bestFit="1" customWidth="1"/>
    <col min="11" max="11" width="14.26953125" style="21" bestFit="1" customWidth="1"/>
    <col min="12" max="14" width="12.7265625" style="21" customWidth="1"/>
    <col min="15" max="15" width="46.26953125" style="21" bestFit="1" customWidth="1"/>
    <col min="16" max="16" width="50" style="21" bestFit="1" customWidth="1"/>
    <col min="17" max="18" width="8.81640625" customWidth="1"/>
    <col min="19" max="19" width="12" bestFit="1" customWidth="1"/>
    <col min="20" max="20" width="8.81640625" customWidth="1"/>
    <col min="23" max="23" width="13.54296875" bestFit="1" customWidth="1"/>
    <col min="24" max="25" width="4.1796875" customWidth="1"/>
    <col min="28" max="28" width="13.54296875" bestFit="1" customWidth="1"/>
    <col min="29" max="30" width="4.26953125" customWidth="1"/>
    <col min="33" max="33" width="14.26953125" bestFit="1" customWidth="1"/>
  </cols>
  <sheetData>
    <row r="2" spans="1:38" x14ac:dyDescent="0.35">
      <c r="B2" s="21" t="s">
        <v>87</v>
      </c>
      <c r="D2" s="21" t="s">
        <v>88</v>
      </c>
      <c r="E2" s="21" t="s">
        <v>88</v>
      </c>
      <c r="F2" s="22" t="str">
        <f>+PROPER(P2)</f>
        <v>Entel Servicios Empresariales S.A.</v>
      </c>
      <c r="G2" s="22" t="str">
        <f>+IF(H2&lt;0,"Préstamos Recibidos","Préstamos Otorgados")</f>
        <v>Préstamos Otorgados</v>
      </c>
      <c r="H2" s="23">
        <f>-IFERROR(VLOOKUP(E2,R:S,2,0),0)</f>
        <v>0</v>
      </c>
      <c r="I2" s="24">
        <f t="shared" ref="I2:I16" si="0">+IFERROR(VLOOKUP(D2,$V:$W,2,0),0)</f>
        <v>-74529027</v>
      </c>
      <c r="J2" s="24">
        <f t="shared" ref="J2:J16" si="1">+IFERROR(VLOOKUP(C2,Z:AB,3,0),0)</f>
        <v>0</v>
      </c>
      <c r="K2" s="24">
        <f t="shared" ref="K2:K16" si="2">+IFERROR(VLOOKUP(B2,AE:AG,3,0),0)</f>
        <v>-64170653</v>
      </c>
      <c r="L2" s="24">
        <f>+IFERROR(VLOOKUP(A2,$AJ$2:$AL$8,3,0),0)</f>
        <v>0</v>
      </c>
      <c r="M2" s="24">
        <f>+ROUND((I2+J2+K2+L2)/1000,0)</f>
        <v>-138700</v>
      </c>
      <c r="N2" s="24" t="s">
        <v>45</v>
      </c>
      <c r="O2" s="21" t="str">
        <f>+VLOOKUP(F2,[1]F_OF!F:F,1,0)</f>
        <v>Entel Servicios Empresariales S.A.</v>
      </c>
      <c r="P2" s="21" t="s">
        <v>89</v>
      </c>
      <c r="R2" t="s">
        <v>90</v>
      </c>
      <c r="S2" s="31">
        <v>46408</v>
      </c>
      <c r="U2" s="13" t="s">
        <v>91</v>
      </c>
      <c r="V2" s="13" t="s">
        <v>92</v>
      </c>
      <c r="W2" s="14">
        <v>0</v>
      </c>
      <c r="Z2" t="s">
        <v>93</v>
      </c>
      <c r="AA2" t="s">
        <v>94</v>
      </c>
      <c r="AB2" s="14">
        <v>0</v>
      </c>
      <c r="AE2" t="s">
        <v>95</v>
      </c>
      <c r="AF2" t="s">
        <v>94</v>
      </c>
      <c r="AG2" s="31">
        <v>0</v>
      </c>
      <c r="AJ2" s="15" t="s">
        <v>96</v>
      </c>
      <c r="AK2" s="16" t="s">
        <v>92</v>
      </c>
      <c r="AL2" s="31">
        <v>0</v>
      </c>
    </row>
    <row r="3" spans="1:38" x14ac:dyDescent="0.35">
      <c r="B3" s="21" t="s">
        <v>97</v>
      </c>
      <c r="D3" s="21" t="s">
        <v>90</v>
      </c>
      <c r="E3" s="21" t="s">
        <v>90</v>
      </c>
      <c r="F3" s="22" t="str">
        <f>+PROPER(P3)</f>
        <v>Micarrier Telecomunicaciones S.A.</v>
      </c>
      <c r="G3" s="22" t="str">
        <f t="shared" ref="G3:G16" si="3">+IF(H3&lt;0,"Préstamos Recibidos","Préstamos Otorgados")</f>
        <v>Préstamos Recibidos</v>
      </c>
      <c r="H3" s="23">
        <f t="shared" ref="H3:H16" si="4">-IFERROR(VLOOKUP(E3,R:S,2,0),0)</f>
        <v>-46408</v>
      </c>
      <c r="I3" s="24">
        <f t="shared" si="0"/>
        <v>-54350223</v>
      </c>
      <c r="J3" s="24">
        <f t="shared" si="1"/>
        <v>0</v>
      </c>
      <c r="K3" s="24">
        <f t="shared" si="2"/>
        <v>-46557990</v>
      </c>
      <c r="L3" s="24">
        <f t="shared" ref="L3:L16" si="5">+IFERROR(VLOOKUP(A3,$AJ$2:$AL$8,3,0),0)</f>
        <v>0</v>
      </c>
      <c r="M3" s="24">
        <f t="shared" ref="M3:M16" si="6">+ROUND((I3+J3+K3+L3)/1000,0)</f>
        <v>-100908</v>
      </c>
      <c r="N3" s="24" t="s">
        <v>37</v>
      </c>
      <c r="O3" s="21" t="str">
        <f>+VLOOKUP(F3,[1]F_OF!F:F,1,0)</f>
        <v>Micarrier Telecomunicaciones S.A.</v>
      </c>
      <c r="P3" s="21" t="s">
        <v>98</v>
      </c>
      <c r="R3" t="s">
        <v>99</v>
      </c>
      <c r="S3" s="31">
        <v>11608965.538000003</v>
      </c>
      <c r="U3" s="13" t="s">
        <v>100</v>
      </c>
      <c r="V3" s="13" t="s">
        <v>101</v>
      </c>
      <c r="W3" s="31">
        <v>15031499</v>
      </c>
      <c r="Z3" t="s">
        <v>102</v>
      </c>
      <c r="AA3" t="s">
        <v>101</v>
      </c>
      <c r="AB3" s="14">
        <v>0</v>
      </c>
      <c r="AE3" t="s">
        <v>103</v>
      </c>
      <c r="AF3" t="s">
        <v>101</v>
      </c>
      <c r="AG3" s="14">
        <v>0</v>
      </c>
      <c r="AJ3" s="15" t="s">
        <v>104</v>
      </c>
      <c r="AK3" s="16" t="s">
        <v>105</v>
      </c>
      <c r="AL3" s="31">
        <v>0</v>
      </c>
    </row>
    <row r="4" spans="1:38" x14ac:dyDescent="0.35">
      <c r="B4" s="21" t="s">
        <v>106</v>
      </c>
      <c r="D4" s="21" t="s">
        <v>107</v>
      </c>
      <c r="E4" s="21" t="s">
        <v>107</v>
      </c>
      <c r="F4" s="21" t="s">
        <v>42</v>
      </c>
      <c r="G4" s="22" t="str">
        <f t="shared" si="3"/>
        <v>Préstamos Otorgados</v>
      </c>
      <c r="H4" s="23">
        <f t="shared" si="4"/>
        <v>2829815</v>
      </c>
      <c r="I4" s="24">
        <f t="shared" si="0"/>
        <v>-89895739</v>
      </c>
      <c r="J4" s="24">
        <f t="shared" si="1"/>
        <v>0</v>
      </c>
      <c r="K4" s="24">
        <f t="shared" si="2"/>
        <v>-80786632</v>
      </c>
      <c r="L4" s="24">
        <f t="shared" si="5"/>
        <v>0</v>
      </c>
      <c r="M4" s="24">
        <f t="shared" si="6"/>
        <v>-170682</v>
      </c>
      <c r="N4" s="24" t="s">
        <v>29</v>
      </c>
      <c r="O4" s="21" t="str">
        <f>+VLOOKUP(F4,[1]F_OF!F:F,1,0)</f>
        <v>Entel Callcenter S.A.</v>
      </c>
      <c r="R4" t="s">
        <v>108</v>
      </c>
      <c r="S4" s="14">
        <v>0</v>
      </c>
      <c r="U4" s="13" t="s">
        <v>109</v>
      </c>
      <c r="V4" s="13" t="s">
        <v>99</v>
      </c>
      <c r="W4" s="31">
        <v>1717938566</v>
      </c>
      <c r="Z4" t="s">
        <v>110</v>
      </c>
      <c r="AA4" t="s">
        <v>111</v>
      </c>
      <c r="AB4" s="14">
        <v>0</v>
      </c>
      <c r="AE4" t="s">
        <v>112</v>
      </c>
      <c r="AF4" t="s">
        <v>111</v>
      </c>
      <c r="AG4" s="31">
        <v>-1705075722</v>
      </c>
      <c r="AJ4" s="15" t="s">
        <v>113</v>
      </c>
      <c r="AK4" s="16" t="s">
        <v>114</v>
      </c>
      <c r="AL4" s="31">
        <v>-29434323</v>
      </c>
    </row>
    <row r="5" spans="1:38" x14ac:dyDescent="0.35">
      <c r="B5" s="21" t="s">
        <v>115</v>
      </c>
      <c r="C5" s="21" t="s">
        <v>116</v>
      </c>
      <c r="D5" s="21" t="s">
        <v>117</v>
      </c>
      <c r="E5" s="21" t="s">
        <v>117</v>
      </c>
      <c r="F5" s="22" t="str">
        <f>+PROPER(P5)</f>
        <v>Entel Inversiones Spa.</v>
      </c>
      <c r="G5" s="22" t="str">
        <f t="shared" si="3"/>
        <v>Préstamos Otorgados</v>
      </c>
      <c r="H5" s="23">
        <f t="shared" si="4"/>
        <v>0</v>
      </c>
      <c r="I5" s="24">
        <f t="shared" si="0"/>
        <v>96284916</v>
      </c>
      <c r="J5" s="24">
        <f t="shared" si="1"/>
        <v>83845554</v>
      </c>
      <c r="K5" s="24">
        <f t="shared" si="2"/>
        <v>0</v>
      </c>
      <c r="L5" s="24">
        <f t="shared" si="5"/>
        <v>0</v>
      </c>
      <c r="M5" s="24">
        <f t="shared" si="6"/>
        <v>180130</v>
      </c>
      <c r="N5" s="24" t="s">
        <v>60</v>
      </c>
      <c r="O5" s="21" t="str">
        <f>+VLOOKUP(F5,[1]F_OF!F:F,1,0)</f>
        <v>Entel Inversiones Spa.</v>
      </c>
      <c r="P5" s="21" t="s">
        <v>118</v>
      </c>
      <c r="R5" t="s">
        <v>119</v>
      </c>
      <c r="S5" s="14">
        <v>0</v>
      </c>
      <c r="U5" s="13" t="s">
        <v>120</v>
      </c>
      <c r="V5" s="13" t="s">
        <v>121</v>
      </c>
      <c r="W5" s="31">
        <v>0</v>
      </c>
      <c r="Z5" t="s">
        <v>122</v>
      </c>
      <c r="AA5" t="s">
        <v>121</v>
      </c>
      <c r="AB5" s="14">
        <v>0</v>
      </c>
      <c r="AE5" t="s">
        <v>123</v>
      </c>
      <c r="AF5" t="s">
        <v>121</v>
      </c>
      <c r="AG5" s="14"/>
      <c r="AJ5" s="15" t="s">
        <v>124</v>
      </c>
      <c r="AK5" s="16" t="s">
        <v>125</v>
      </c>
      <c r="AL5" s="14">
        <v>0</v>
      </c>
    </row>
    <row r="6" spans="1:38" x14ac:dyDescent="0.35">
      <c r="A6" s="25" t="s">
        <v>126</v>
      </c>
      <c r="B6" s="21" t="s">
        <v>127</v>
      </c>
      <c r="D6" s="21" t="s">
        <v>128</v>
      </c>
      <c r="E6" s="21" t="s">
        <v>128</v>
      </c>
      <c r="F6" s="21" t="s">
        <v>54</v>
      </c>
      <c r="G6" s="22" t="str">
        <f t="shared" si="3"/>
        <v>Préstamos Otorgados</v>
      </c>
      <c r="H6" s="23">
        <f t="shared" si="4"/>
        <v>0</v>
      </c>
      <c r="I6" s="24">
        <f t="shared" si="0"/>
        <v>0</v>
      </c>
      <c r="J6" s="24">
        <f t="shared" si="1"/>
        <v>0</v>
      </c>
      <c r="K6" s="24">
        <f t="shared" si="2"/>
        <v>-1055866422</v>
      </c>
      <c r="L6" s="24">
        <f t="shared" si="5"/>
        <v>2379476</v>
      </c>
      <c r="M6" s="24">
        <f t="shared" si="6"/>
        <v>-1053487</v>
      </c>
      <c r="N6" s="24" t="s">
        <v>47</v>
      </c>
      <c r="O6" s="21" t="str">
        <f>+VLOOKUP(F6,[1]F_OF!F:F,1,0)</f>
        <v>Entel Perú S.A.</v>
      </c>
      <c r="S6" s="14">
        <v>0</v>
      </c>
      <c r="U6" s="13" t="s">
        <v>129</v>
      </c>
      <c r="V6" s="13" t="s">
        <v>90</v>
      </c>
      <c r="W6" s="31">
        <v>-54350223</v>
      </c>
      <c r="Z6" t="s">
        <v>130</v>
      </c>
      <c r="AA6" t="s">
        <v>99</v>
      </c>
      <c r="AB6" s="31">
        <v>1093486119</v>
      </c>
      <c r="AE6" t="s">
        <v>131</v>
      </c>
      <c r="AF6" t="s">
        <v>99</v>
      </c>
      <c r="AG6" s="31"/>
      <c r="AJ6" s="15" t="s">
        <v>126</v>
      </c>
      <c r="AK6" s="16" t="s">
        <v>132</v>
      </c>
      <c r="AL6" s="31">
        <v>2379476</v>
      </c>
    </row>
    <row r="7" spans="1:38" x14ac:dyDescent="0.35">
      <c r="B7" s="21" t="s">
        <v>133</v>
      </c>
      <c r="D7" s="22" t="s">
        <v>134</v>
      </c>
      <c r="E7" s="21" t="s">
        <v>135</v>
      </c>
      <c r="F7" s="22" t="str">
        <f>+PROPER(P7)</f>
        <v>Transam Comunicaciones S.A.</v>
      </c>
      <c r="G7" s="22" t="str">
        <f t="shared" si="3"/>
        <v>Préstamos Otorgados</v>
      </c>
      <c r="H7" s="23">
        <f t="shared" si="4"/>
        <v>2495006.4799999995</v>
      </c>
      <c r="I7" s="24">
        <f t="shared" si="0"/>
        <v>-115077660</v>
      </c>
      <c r="J7" s="24">
        <f t="shared" si="1"/>
        <v>0</v>
      </c>
      <c r="K7" s="24">
        <f t="shared" si="2"/>
        <v>-100899834</v>
      </c>
      <c r="L7" s="24">
        <f t="shared" si="5"/>
        <v>0</v>
      </c>
      <c r="M7" s="24">
        <f t="shared" si="6"/>
        <v>-215977</v>
      </c>
      <c r="N7" s="24" t="s">
        <v>38</v>
      </c>
      <c r="O7" s="21" t="str">
        <f>+VLOOKUP(F7,[1]F_OF!F:F,1,0)</f>
        <v>Transam Comunicaciones S.A.</v>
      </c>
      <c r="P7" s="21" t="s">
        <v>136</v>
      </c>
      <c r="R7" t="s">
        <v>137</v>
      </c>
      <c r="S7" s="31">
        <v>6801354.6640000008</v>
      </c>
      <c r="U7" s="13" t="s">
        <v>138</v>
      </c>
      <c r="V7" s="13" t="s">
        <v>137</v>
      </c>
      <c r="W7" s="31">
        <v>-108008193</v>
      </c>
      <c r="Z7" t="s">
        <v>139</v>
      </c>
      <c r="AA7" t="s">
        <v>140</v>
      </c>
      <c r="AB7" s="31">
        <v>0</v>
      </c>
      <c r="AE7" t="s">
        <v>141</v>
      </c>
      <c r="AF7" t="s">
        <v>140</v>
      </c>
      <c r="AG7" s="31">
        <v>-91355691</v>
      </c>
      <c r="AJ7" s="15" t="s">
        <v>142</v>
      </c>
      <c r="AK7" s="16" t="s">
        <v>143</v>
      </c>
      <c r="AL7" s="14"/>
    </row>
    <row r="8" spans="1:38" x14ac:dyDescent="0.35">
      <c r="B8" s="21" t="s">
        <v>144</v>
      </c>
      <c r="D8" s="22" t="s">
        <v>145</v>
      </c>
      <c r="E8" s="21" t="s">
        <v>146</v>
      </c>
      <c r="F8" s="22" t="str">
        <f>+PROPER(P8)</f>
        <v>Will S.A.</v>
      </c>
      <c r="G8" s="22" t="str">
        <f t="shared" si="3"/>
        <v>Préstamos Recibidos</v>
      </c>
      <c r="H8" s="23">
        <f t="shared" si="4"/>
        <v>-8016941.4330000011</v>
      </c>
      <c r="I8" s="24">
        <f t="shared" si="0"/>
        <v>-236115136</v>
      </c>
      <c r="J8" s="24">
        <f t="shared" si="1"/>
        <v>0</v>
      </c>
      <c r="K8" s="24">
        <f t="shared" si="2"/>
        <v>-166379102</v>
      </c>
      <c r="L8" s="24">
        <f t="shared" si="5"/>
        <v>0</v>
      </c>
      <c r="M8" s="24">
        <f t="shared" si="6"/>
        <v>-402494</v>
      </c>
      <c r="N8" s="24" t="s">
        <v>39</v>
      </c>
      <c r="O8" s="21" t="str">
        <f>+VLOOKUP(F8,[1]F_OF!F:F,1,0)</f>
        <v>Will S.A.</v>
      </c>
      <c r="P8" s="21" t="s">
        <v>145</v>
      </c>
      <c r="R8" t="s">
        <v>147</v>
      </c>
      <c r="S8" s="14">
        <v>0</v>
      </c>
      <c r="U8" s="13" t="s">
        <v>148</v>
      </c>
      <c r="V8" s="13" t="s">
        <v>88</v>
      </c>
      <c r="W8" s="31">
        <v>-74529027</v>
      </c>
      <c r="Z8" t="s">
        <v>149</v>
      </c>
      <c r="AA8" t="s">
        <v>150</v>
      </c>
      <c r="AB8" s="14">
        <v>0</v>
      </c>
      <c r="AE8" t="s">
        <v>151</v>
      </c>
      <c r="AF8" t="s">
        <v>150</v>
      </c>
      <c r="AG8" s="14"/>
      <c r="AJ8" s="15" t="s">
        <v>152</v>
      </c>
      <c r="AK8" s="16" t="s">
        <v>153</v>
      </c>
      <c r="AL8" s="14">
        <v>0</v>
      </c>
    </row>
    <row r="9" spans="1:38" x14ac:dyDescent="0.35">
      <c r="A9" s="25" t="s">
        <v>142</v>
      </c>
      <c r="B9" s="21" t="s">
        <v>112</v>
      </c>
      <c r="C9" s="21" t="s">
        <v>110</v>
      </c>
      <c r="D9" s="22" t="s">
        <v>154</v>
      </c>
      <c r="E9" s="21" t="s">
        <v>143</v>
      </c>
      <c r="F9" s="21" t="s">
        <v>155</v>
      </c>
      <c r="G9" s="22" t="str">
        <f t="shared" si="3"/>
        <v>Préstamos Recibidos</v>
      </c>
      <c r="H9" s="23">
        <f t="shared" si="4"/>
        <v>-16211298.191</v>
      </c>
      <c r="I9" s="24">
        <f t="shared" si="0"/>
        <v>0</v>
      </c>
      <c r="J9" s="24">
        <f t="shared" si="1"/>
        <v>0</v>
      </c>
      <c r="K9" s="24">
        <f t="shared" si="2"/>
        <v>-1705075722</v>
      </c>
      <c r="L9" s="24">
        <f t="shared" si="5"/>
        <v>0</v>
      </c>
      <c r="M9" s="24">
        <f t="shared" si="6"/>
        <v>-1705076</v>
      </c>
      <c r="N9" s="24" t="s">
        <v>49</v>
      </c>
      <c r="O9" s="21" t="str">
        <f>+VLOOKUP(F9,[1]F_OF!F:F,1,0)</f>
        <v>Entel Internacional Spa.</v>
      </c>
      <c r="R9" t="s">
        <v>156</v>
      </c>
      <c r="S9" s="31">
        <v>341843.81400000001</v>
      </c>
      <c r="U9" s="13" t="s">
        <v>157</v>
      </c>
      <c r="V9" s="13" t="s">
        <v>107</v>
      </c>
      <c r="W9" s="31">
        <v>-89895739</v>
      </c>
      <c r="Z9" t="s">
        <v>158</v>
      </c>
      <c r="AA9" t="s">
        <v>159</v>
      </c>
      <c r="AB9" s="14">
        <v>0</v>
      </c>
      <c r="AE9" t="s">
        <v>160</v>
      </c>
      <c r="AF9" t="s">
        <v>159</v>
      </c>
      <c r="AG9" s="14"/>
    </row>
    <row r="10" spans="1:38" x14ac:dyDescent="0.35">
      <c r="B10" s="21" t="s">
        <v>131</v>
      </c>
      <c r="C10" s="21" t="s">
        <v>130</v>
      </c>
      <c r="D10" s="21" t="s">
        <v>99</v>
      </c>
      <c r="E10" s="21" t="s">
        <v>99</v>
      </c>
      <c r="F10" s="21" t="s">
        <v>44</v>
      </c>
      <c r="G10" s="22" t="str">
        <f t="shared" si="3"/>
        <v>Préstamos Recibidos</v>
      </c>
      <c r="H10" s="23">
        <f t="shared" si="4"/>
        <v>-11608965.538000003</v>
      </c>
      <c r="I10" s="24">
        <f t="shared" si="0"/>
        <v>1717938566</v>
      </c>
      <c r="J10" s="24">
        <f t="shared" si="1"/>
        <v>1093486119</v>
      </c>
      <c r="K10" s="24">
        <f t="shared" si="2"/>
        <v>0</v>
      </c>
      <c r="L10" s="24">
        <f t="shared" si="5"/>
        <v>0</v>
      </c>
      <c r="M10" s="24">
        <f t="shared" si="6"/>
        <v>2811425</v>
      </c>
      <c r="N10" s="24" t="s">
        <v>8</v>
      </c>
      <c r="O10" s="21" t="str">
        <f>+VLOOKUP(F10,[1]F_OF!F:F,1,0)</f>
        <v>Entel Pcs Telecomunicaciones S.A.</v>
      </c>
      <c r="R10" t="s">
        <v>135</v>
      </c>
      <c r="S10" s="31">
        <v>-2495006.4799999995</v>
      </c>
      <c r="U10" s="13" t="s">
        <v>161</v>
      </c>
      <c r="V10" s="13" t="s">
        <v>108</v>
      </c>
      <c r="W10" s="14">
        <v>0</v>
      </c>
      <c r="Z10" t="s">
        <v>162</v>
      </c>
      <c r="AA10" t="s">
        <v>163</v>
      </c>
      <c r="AB10" s="14">
        <v>0</v>
      </c>
      <c r="AE10" t="s">
        <v>164</v>
      </c>
      <c r="AF10" t="s">
        <v>163</v>
      </c>
      <c r="AG10" s="14"/>
    </row>
    <row r="11" spans="1:38" x14ac:dyDescent="0.35">
      <c r="B11" s="21" t="s">
        <v>151</v>
      </c>
      <c r="D11" s="21" t="s">
        <v>147</v>
      </c>
      <c r="E11" s="21" t="s">
        <v>147</v>
      </c>
      <c r="G11" s="22" t="str">
        <f t="shared" si="3"/>
        <v>Préstamos Otorgados</v>
      </c>
      <c r="H11" s="23">
        <f t="shared" si="4"/>
        <v>0</v>
      </c>
      <c r="I11" s="24">
        <f t="shared" si="0"/>
        <v>0</v>
      </c>
      <c r="J11" s="24">
        <f t="shared" si="1"/>
        <v>0</v>
      </c>
      <c r="K11" s="24">
        <f t="shared" si="2"/>
        <v>0</v>
      </c>
      <c r="L11" s="24">
        <f t="shared" si="5"/>
        <v>0</v>
      </c>
      <c r="M11" s="24">
        <f t="shared" si="6"/>
        <v>0</v>
      </c>
      <c r="N11" s="24"/>
      <c r="O11" s="21" t="e">
        <f>+VLOOKUP(F11,[1]F_OF!F:F,1,0)</f>
        <v>#N/A</v>
      </c>
      <c r="R11" t="s">
        <v>146</v>
      </c>
      <c r="S11" s="31">
        <v>8016941.4330000011</v>
      </c>
      <c r="U11" s="13" t="s">
        <v>165</v>
      </c>
      <c r="V11" s="13" t="s">
        <v>117</v>
      </c>
      <c r="W11" s="31">
        <v>96284916</v>
      </c>
      <c r="Z11" t="s">
        <v>166</v>
      </c>
      <c r="AA11" t="s">
        <v>167</v>
      </c>
      <c r="AB11" s="14">
        <v>0</v>
      </c>
      <c r="AE11" t="s">
        <v>87</v>
      </c>
      <c r="AF11" t="s">
        <v>167</v>
      </c>
      <c r="AG11" s="31">
        <v>-64170653</v>
      </c>
    </row>
    <row r="12" spans="1:38" x14ac:dyDescent="0.35">
      <c r="B12" s="21" t="s">
        <v>160</v>
      </c>
      <c r="D12" s="21" t="s">
        <v>168</v>
      </c>
      <c r="E12" s="21" t="s">
        <v>168</v>
      </c>
      <c r="G12" s="22" t="str">
        <f t="shared" si="3"/>
        <v>Préstamos Otorgados</v>
      </c>
      <c r="H12" s="23">
        <f t="shared" si="4"/>
        <v>0</v>
      </c>
      <c r="I12" s="24">
        <f t="shared" si="0"/>
        <v>0</v>
      </c>
      <c r="J12" s="24">
        <f t="shared" si="1"/>
        <v>0</v>
      </c>
      <c r="K12" s="24">
        <f t="shared" si="2"/>
        <v>0</v>
      </c>
      <c r="L12" s="24">
        <f t="shared" si="5"/>
        <v>0</v>
      </c>
      <c r="M12" s="24">
        <f t="shared" si="6"/>
        <v>0</v>
      </c>
      <c r="N12" s="24"/>
      <c r="O12" s="21" t="e">
        <f>+VLOOKUP(F12,[1]F_OF!F:F,1,0)</f>
        <v>#N/A</v>
      </c>
      <c r="R12" t="s">
        <v>143</v>
      </c>
      <c r="S12" s="31">
        <v>16211298.191</v>
      </c>
      <c r="U12" s="13" t="s">
        <v>169</v>
      </c>
      <c r="V12" s="13" t="s">
        <v>147</v>
      </c>
      <c r="W12" s="14">
        <v>0</v>
      </c>
      <c r="Z12" t="s">
        <v>170</v>
      </c>
      <c r="AA12" t="s">
        <v>171</v>
      </c>
      <c r="AB12" s="14">
        <v>0</v>
      </c>
      <c r="AE12" t="s">
        <v>97</v>
      </c>
      <c r="AF12" t="s">
        <v>171</v>
      </c>
      <c r="AG12" s="31">
        <v>-46557990</v>
      </c>
    </row>
    <row r="13" spans="1:38" x14ac:dyDescent="0.35">
      <c r="C13" s="21" t="s">
        <v>139</v>
      </c>
      <c r="D13" s="21" t="s">
        <v>137</v>
      </c>
      <c r="E13" s="21" t="s">
        <v>137</v>
      </c>
      <c r="F13" s="21" t="s">
        <v>41</v>
      </c>
      <c r="G13" s="22" t="str">
        <f t="shared" si="3"/>
        <v>Préstamos Recibidos</v>
      </c>
      <c r="H13" s="23">
        <f t="shared" si="4"/>
        <v>-6801354.6640000008</v>
      </c>
      <c r="I13" s="24">
        <f t="shared" si="0"/>
        <v>-108008193</v>
      </c>
      <c r="J13" s="24">
        <f t="shared" si="1"/>
        <v>0</v>
      </c>
      <c r="K13" s="24">
        <f t="shared" si="2"/>
        <v>0</v>
      </c>
      <c r="L13" s="24">
        <f t="shared" si="5"/>
        <v>0</v>
      </c>
      <c r="M13" s="24">
        <f t="shared" si="6"/>
        <v>-108008</v>
      </c>
      <c r="N13" s="24" t="s">
        <v>36</v>
      </c>
      <c r="O13" s="21" t="str">
        <f>+VLOOKUP(F13,[1]F_OF!F:F,1,0)</f>
        <v>Entel Telefonia Local S.A.</v>
      </c>
      <c r="S13" s="14">
        <v>0</v>
      </c>
      <c r="U13" s="13" t="s">
        <v>172</v>
      </c>
      <c r="V13" s="13" t="s">
        <v>134</v>
      </c>
      <c r="W13" s="31">
        <v>-115077660</v>
      </c>
      <c r="Z13" t="s">
        <v>173</v>
      </c>
      <c r="AA13" t="s">
        <v>174</v>
      </c>
      <c r="AB13" s="14">
        <v>0</v>
      </c>
      <c r="AE13" t="s">
        <v>106</v>
      </c>
      <c r="AF13" t="s">
        <v>174</v>
      </c>
      <c r="AG13" s="31">
        <v>-80786632</v>
      </c>
    </row>
    <row r="14" spans="1:38" x14ac:dyDescent="0.35">
      <c r="A14" s="25" t="s">
        <v>113</v>
      </c>
      <c r="F14" s="21" t="s">
        <v>48</v>
      </c>
      <c r="G14" s="22" t="str">
        <f t="shared" si="3"/>
        <v>Préstamos Otorgados</v>
      </c>
      <c r="H14" s="23">
        <f t="shared" si="4"/>
        <v>0</v>
      </c>
      <c r="I14" s="24">
        <f t="shared" si="0"/>
        <v>0</v>
      </c>
      <c r="J14" s="24">
        <f t="shared" si="1"/>
        <v>0</v>
      </c>
      <c r="K14" s="24">
        <f t="shared" si="2"/>
        <v>0</v>
      </c>
      <c r="L14" s="24">
        <f t="shared" si="5"/>
        <v>-29434323</v>
      </c>
      <c r="M14" s="24">
        <f t="shared" si="6"/>
        <v>-29434</v>
      </c>
      <c r="N14" s="24"/>
      <c r="O14" s="21" t="str">
        <f>+VLOOKUP(F14,[1]F_OF!F:F,1,0)</f>
        <v>Americatel Peru S.A.</v>
      </c>
      <c r="R14" t="s">
        <v>107</v>
      </c>
      <c r="S14" s="31">
        <v>-2829815</v>
      </c>
      <c r="U14" s="13" t="s">
        <v>175</v>
      </c>
      <c r="V14" s="13" t="s">
        <v>145</v>
      </c>
      <c r="W14" s="31">
        <v>-236115136</v>
      </c>
      <c r="Z14" t="s">
        <v>116</v>
      </c>
      <c r="AA14" t="s">
        <v>176</v>
      </c>
      <c r="AB14" s="31">
        <v>83845554</v>
      </c>
      <c r="AE14" t="s">
        <v>115</v>
      </c>
      <c r="AF14" t="s">
        <v>176</v>
      </c>
      <c r="AG14" s="14"/>
    </row>
    <row r="15" spans="1:38" x14ac:dyDescent="0.35">
      <c r="E15" s="21" t="s">
        <v>156</v>
      </c>
      <c r="F15" s="21" t="s">
        <v>46</v>
      </c>
      <c r="G15" s="22" t="str">
        <f t="shared" si="3"/>
        <v>Préstamos Recibidos</v>
      </c>
      <c r="H15" s="23">
        <f t="shared" si="4"/>
        <v>-341843.81400000001</v>
      </c>
      <c r="I15" s="24">
        <f t="shared" si="0"/>
        <v>0</v>
      </c>
      <c r="J15" s="24">
        <f t="shared" si="1"/>
        <v>0</v>
      </c>
      <c r="K15" s="24">
        <f t="shared" si="2"/>
        <v>0</v>
      </c>
      <c r="L15" s="24">
        <f t="shared" si="5"/>
        <v>0</v>
      </c>
      <c r="M15" s="24">
        <f t="shared" si="6"/>
        <v>0</v>
      </c>
      <c r="N15" s="24" t="s">
        <v>45</v>
      </c>
      <c r="O15" s="21" t="str">
        <f>+VLOOKUP(F15,[1]F_OF!F:F,1,0)</f>
        <v>Entel Servicios Empresariales S.A.</v>
      </c>
      <c r="R15" t="s">
        <v>177</v>
      </c>
      <c r="S15" s="14">
        <v>0</v>
      </c>
      <c r="U15" s="13" t="s">
        <v>178</v>
      </c>
      <c r="V15" s="13" t="s">
        <v>154</v>
      </c>
      <c r="W15" s="14">
        <v>0</v>
      </c>
      <c r="Z15" t="s">
        <v>179</v>
      </c>
      <c r="AA15" t="s">
        <v>180</v>
      </c>
      <c r="AB15" s="14">
        <v>0</v>
      </c>
      <c r="AE15" t="s">
        <v>127</v>
      </c>
      <c r="AF15" t="s">
        <v>132</v>
      </c>
      <c r="AG15" s="31">
        <v>-1055866422</v>
      </c>
    </row>
    <row r="16" spans="1:38" x14ac:dyDescent="0.35">
      <c r="D16" s="22" t="s">
        <v>101</v>
      </c>
      <c r="E16" s="22" t="s">
        <v>181</v>
      </c>
      <c r="F16" s="22" t="str">
        <f>+PROPER(P16)</f>
        <v>Empresa De Radiocomunicaciones Insta Beep Ltda</v>
      </c>
      <c r="G16" s="22" t="str">
        <f t="shared" si="3"/>
        <v>Préstamos Otorgados</v>
      </c>
      <c r="H16" s="23">
        <f t="shared" si="4"/>
        <v>0</v>
      </c>
      <c r="I16" s="24">
        <f t="shared" si="0"/>
        <v>15031499</v>
      </c>
      <c r="J16" s="24">
        <f t="shared" si="1"/>
        <v>0</v>
      </c>
      <c r="K16" s="24">
        <f t="shared" si="2"/>
        <v>0</v>
      </c>
      <c r="L16" s="24">
        <f t="shared" si="5"/>
        <v>0</v>
      </c>
      <c r="M16" s="24">
        <f t="shared" si="6"/>
        <v>15031</v>
      </c>
      <c r="N16" s="24" t="s">
        <v>40</v>
      </c>
      <c r="O16" s="21" t="str">
        <f>+VLOOKUP(F16,[1]F_OF!F:F,1,0)</f>
        <v>Empresa De Radiocomunicaciones Insta Beep Ltda</v>
      </c>
      <c r="P16" s="21" t="s">
        <v>182</v>
      </c>
      <c r="R16" t="s">
        <v>183</v>
      </c>
      <c r="S16" s="14"/>
      <c r="Z16" t="s">
        <v>184</v>
      </c>
      <c r="AA16" t="s">
        <v>185</v>
      </c>
      <c r="AB16" s="14">
        <v>0</v>
      </c>
      <c r="AE16" t="s">
        <v>186</v>
      </c>
      <c r="AF16" t="s">
        <v>185</v>
      </c>
      <c r="AG16" s="14"/>
    </row>
    <row r="17" spans="1:33" x14ac:dyDescent="0.35">
      <c r="R17" t="s">
        <v>117</v>
      </c>
      <c r="S17" s="31"/>
      <c r="W17" s="9">
        <f>SUM(W2:W16)</f>
        <v>1151279003</v>
      </c>
      <c r="Z17" t="s">
        <v>187</v>
      </c>
      <c r="AA17" t="s">
        <v>188</v>
      </c>
      <c r="AB17" s="14">
        <v>0</v>
      </c>
      <c r="AE17" t="s">
        <v>189</v>
      </c>
      <c r="AF17" t="s">
        <v>188</v>
      </c>
      <c r="AG17" s="14"/>
    </row>
    <row r="18" spans="1:33" x14ac:dyDescent="0.35">
      <c r="R18" t="s">
        <v>190</v>
      </c>
      <c r="S18" s="14"/>
      <c r="Z18" t="s">
        <v>191</v>
      </c>
      <c r="AA18" t="s">
        <v>192</v>
      </c>
      <c r="AB18" s="14">
        <v>0</v>
      </c>
      <c r="AE18" t="s">
        <v>144</v>
      </c>
      <c r="AF18" t="s">
        <v>193</v>
      </c>
      <c r="AG18" s="31">
        <v>-166379102</v>
      </c>
    </row>
    <row r="19" spans="1:33" x14ac:dyDescent="0.35">
      <c r="R19" t="s">
        <v>194</v>
      </c>
      <c r="S19" s="14"/>
      <c r="Z19" t="s">
        <v>195</v>
      </c>
      <c r="AA19" t="s">
        <v>145</v>
      </c>
      <c r="AB19" s="31">
        <v>0</v>
      </c>
      <c r="AE19" t="s">
        <v>133</v>
      </c>
      <c r="AF19" t="s">
        <v>135</v>
      </c>
      <c r="AG19" s="31">
        <v>-100899834</v>
      </c>
    </row>
    <row r="20" spans="1:33" x14ac:dyDescent="0.35">
      <c r="R20" t="s">
        <v>196</v>
      </c>
      <c r="S20" s="14"/>
      <c r="Z20" t="s">
        <v>197</v>
      </c>
      <c r="AA20" t="s">
        <v>196</v>
      </c>
      <c r="AB20" s="14">
        <v>0</v>
      </c>
    </row>
    <row r="21" spans="1:33" x14ac:dyDescent="0.35">
      <c r="O21" s="26"/>
      <c r="P21" s="26"/>
      <c r="Q21" s="17"/>
      <c r="R21" s="17"/>
      <c r="S21" s="18"/>
      <c r="T21" s="17"/>
    </row>
    <row r="22" spans="1:33" x14ac:dyDescent="0.35">
      <c r="O22" s="26"/>
      <c r="P22" s="26"/>
      <c r="Q22" s="17"/>
      <c r="R22" s="17"/>
      <c r="S22" s="18"/>
      <c r="T22" s="17"/>
      <c r="AG22" s="9">
        <f>SUM(AG2:AG21)</f>
        <v>-3311092046</v>
      </c>
    </row>
    <row r="23" spans="1:33" x14ac:dyDescent="0.35">
      <c r="H23" s="27">
        <f>SUM(H2:H16)</f>
        <v>-37701990.160000004</v>
      </c>
      <c r="I23" s="27">
        <f>SUM(I2:I16)</f>
        <v>1151279003</v>
      </c>
      <c r="J23" s="27">
        <f>SUM(J2:J16)</f>
        <v>1177331673</v>
      </c>
      <c r="K23" s="27">
        <f>SUM(K2:K16)</f>
        <v>-3219736355</v>
      </c>
      <c r="L23" s="27"/>
      <c r="M23" s="27"/>
      <c r="N23" s="27"/>
      <c r="O23" s="26"/>
      <c r="P23" s="26"/>
      <c r="Q23" s="17"/>
      <c r="R23" s="17"/>
      <c r="S23" s="18"/>
      <c r="T23" s="17"/>
      <c r="AB23" s="9">
        <f>SUM(AB2:AB22)</f>
        <v>1177331673</v>
      </c>
    </row>
    <row r="24" spans="1:33" x14ac:dyDescent="0.35">
      <c r="A24" s="25"/>
      <c r="B24" s="28"/>
      <c r="O24" s="26"/>
      <c r="P24" s="26"/>
      <c r="Q24" s="17"/>
      <c r="R24" s="17"/>
      <c r="S24" s="18"/>
      <c r="T24" s="17"/>
    </row>
    <row r="25" spans="1:33" x14ac:dyDescent="0.35">
      <c r="A25" s="25"/>
      <c r="B25" s="28"/>
      <c r="N25" s="29"/>
      <c r="O25" s="30"/>
      <c r="Q25" s="17"/>
      <c r="R25" s="17"/>
      <c r="S25" s="18"/>
      <c r="T25" s="17"/>
    </row>
    <row r="26" spans="1:33" x14ac:dyDescent="0.35">
      <c r="A26" s="25"/>
      <c r="B26" s="28"/>
      <c r="N26" s="29"/>
      <c r="O26" s="30"/>
      <c r="Q26" s="17"/>
      <c r="R26" s="17"/>
      <c r="S26" s="18"/>
      <c r="T26" s="17"/>
    </row>
    <row r="27" spans="1:33" x14ac:dyDescent="0.35">
      <c r="A27" s="25"/>
      <c r="B27" s="28"/>
      <c r="N27" s="29"/>
      <c r="O27" s="30"/>
      <c r="Q27" s="17"/>
      <c r="R27" s="17"/>
      <c r="S27" s="18"/>
      <c r="T27" s="17"/>
    </row>
    <row r="28" spans="1:33" x14ac:dyDescent="0.35">
      <c r="A28" s="25"/>
      <c r="B28" s="28"/>
      <c r="N28" s="29"/>
      <c r="O28" s="30"/>
      <c r="Q28" s="17"/>
      <c r="R28" s="17"/>
      <c r="S28" s="18"/>
      <c r="T28" s="17"/>
    </row>
    <row r="29" spans="1:33" x14ac:dyDescent="0.35">
      <c r="A29" s="25"/>
      <c r="B29" s="28"/>
      <c r="N29" s="29"/>
      <c r="O29" s="30"/>
      <c r="Q29" s="17"/>
      <c r="R29" s="17"/>
      <c r="S29" s="17"/>
      <c r="T29" s="17"/>
    </row>
    <row r="30" spans="1:33" x14ac:dyDescent="0.35">
      <c r="A30" s="25"/>
      <c r="B30" s="28"/>
      <c r="N30" s="29"/>
      <c r="O30" s="30"/>
      <c r="Q30" s="17"/>
      <c r="R30" s="17"/>
      <c r="S30" s="17"/>
      <c r="T30" s="17"/>
    </row>
    <row r="31" spans="1:33" x14ac:dyDescent="0.35">
      <c r="N31" s="29"/>
      <c r="O31" s="30"/>
      <c r="Q31" s="17"/>
      <c r="R31" s="17"/>
      <c r="S31" s="17"/>
      <c r="T31" s="17"/>
    </row>
    <row r="32" spans="1:33" x14ac:dyDescent="0.35">
      <c r="N32" s="29"/>
      <c r="O32" s="30"/>
      <c r="Q32" s="17"/>
      <c r="R32" s="17"/>
      <c r="S32" s="17"/>
      <c r="T32" s="17"/>
    </row>
    <row r="33" spans="14:20" x14ac:dyDescent="0.35">
      <c r="N33" s="29"/>
      <c r="O33" s="30"/>
      <c r="Q33" s="17"/>
      <c r="R33" s="17"/>
      <c r="S33" s="17"/>
      <c r="T33" s="17"/>
    </row>
    <row r="34" spans="14:20" x14ac:dyDescent="0.35">
      <c r="N34" s="29"/>
      <c r="O34" s="30"/>
      <c r="Q34" s="17"/>
      <c r="R34" s="17"/>
      <c r="S34" s="17"/>
      <c r="T34" s="17"/>
    </row>
    <row r="35" spans="14:20" x14ac:dyDescent="0.35">
      <c r="N35" s="29"/>
      <c r="O35" s="30"/>
      <c r="Q35" s="17"/>
      <c r="R35" s="17"/>
      <c r="S35" s="17"/>
      <c r="T35" s="17"/>
    </row>
    <row r="36" spans="14:20" x14ac:dyDescent="0.35">
      <c r="N36" s="29"/>
      <c r="O36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Filiales Servicios</vt:lpstr>
      <vt:lpstr>Filiales OP.Financ</vt:lpstr>
      <vt:lpstr>3eros Relacionados</vt:lpstr>
      <vt:lpstr>3eros No Relevantes</vt:lpstr>
      <vt:lpstr>Reaj- 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Araya Pasten Marco Antonio</dc:creator>
  <cp:lastModifiedBy>Araya Pasten Marco Antonio</cp:lastModifiedBy>
  <dcterms:created xsi:type="dcterms:W3CDTF">2024-11-21T16:02:10Z</dcterms:created>
  <dcterms:modified xsi:type="dcterms:W3CDTF">2026-07-29T20:32:40Z</dcterms:modified>
</cp:coreProperties>
</file>